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ansstyrelsen.se\home\fal\900731-007\My Documents\prognos kommuner\"/>
    </mc:Choice>
  </mc:AlternateContent>
  <xr:revisionPtr revIDLastSave="0" documentId="13_ncr:1_{D44280B1-2004-462A-8151-AE6D6C535813}" xr6:coauthVersionLast="47" xr6:coauthVersionMax="47" xr10:uidLastSave="{00000000-0000-0000-0000-000000000000}"/>
  <bookViews>
    <workbookView xWindow="-80" yWindow="-80" windowWidth="19360" windowHeight="10240" xr2:uid="{65D15BA7-E69C-4616-81BE-DDC346713DCA}"/>
  </bookViews>
  <sheets>
    <sheet name="Information om data" sheetId="1" r:id="rId1"/>
    <sheet name="Framtidsscenarion" sheetId="8" r:id="rId2"/>
    <sheet name="Data" sheetId="7" r:id="rId3"/>
  </sheets>
  <definedNames>
    <definedName name="Utsnitt_kommun">#N/A</definedName>
    <definedName name="Utsnitt_scenario">#N/A</definedName>
    <definedName name="Utsnitt_å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7" l="1"/>
  <c r="G116" i="7"/>
  <c r="H116" i="7"/>
  <c r="I116" i="7"/>
  <c r="E116" i="7"/>
  <c r="J116" i="7" s="1"/>
  <c r="I115" i="7"/>
  <c r="F115" i="7"/>
  <c r="G115" i="7"/>
  <c r="H115" i="7"/>
  <c r="E115" i="7"/>
  <c r="A116" i="7"/>
  <c r="D116" i="7" s="1"/>
  <c r="A115" i="7"/>
  <c r="D115" i="7" s="1"/>
  <c r="K25" i="8"/>
  <c r="K19" i="8"/>
  <c r="F114" i="7"/>
  <c r="G114" i="7"/>
  <c r="H114" i="7"/>
  <c r="I114" i="7"/>
  <c r="E114" i="7"/>
  <c r="F113" i="7"/>
  <c r="G113" i="7"/>
  <c r="H113" i="7"/>
  <c r="I113" i="7"/>
  <c r="E113" i="7"/>
  <c r="F112" i="7"/>
  <c r="G112" i="7"/>
  <c r="H112" i="7"/>
  <c r="I112" i="7"/>
  <c r="E112" i="7"/>
  <c r="F111" i="7"/>
  <c r="G111" i="7"/>
  <c r="H111" i="7"/>
  <c r="I111" i="7"/>
  <c r="E111" i="7"/>
  <c r="F110" i="7"/>
  <c r="G110" i="7"/>
  <c r="H110" i="7"/>
  <c r="I110" i="7"/>
  <c r="E110" i="7"/>
  <c r="F109" i="7"/>
  <c r="G109" i="7"/>
  <c r="H109" i="7"/>
  <c r="I109" i="7"/>
  <c r="E109" i="7"/>
  <c r="A109" i="7"/>
  <c r="A110" i="7"/>
  <c r="A111" i="7"/>
  <c r="A112" i="7"/>
  <c r="A113" i="7"/>
  <c r="A114" i="7"/>
  <c r="D9" i="7"/>
  <c r="L13" i="8"/>
  <c r="M13" i="8"/>
  <c r="N13" i="8"/>
  <c r="O13" i="8"/>
  <c r="L15" i="8"/>
  <c r="M15" i="8"/>
  <c r="N15" i="8"/>
  <c r="O15" i="8"/>
  <c r="L16" i="8"/>
  <c r="M16" i="8"/>
  <c r="N16" i="8"/>
  <c r="O16" i="8"/>
  <c r="K16" i="8"/>
  <c r="K15" i="8"/>
  <c r="K13" i="8"/>
  <c r="G13" i="8"/>
  <c r="H13" i="8"/>
  <c r="E16" i="8"/>
  <c r="F16" i="8"/>
  <c r="G16" i="8"/>
  <c r="H16" i="8"/>
  <c r="E15" i="8"/>
  <c r="F15" i="8"/>
  <c r="G15" i="8"/>
  <c r="H15" i="8"/>
  <c r="E13" i="8"/>
  <c r="F13" i="8"/>
  <c r="D16" i="8"/>
  <c r="D15" i="8"/>
  <c r="D13" i="8"/>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15" i="7" l="1"/>
  <c r="J114" i="7"/>
  <c r="J109" i="7"/>
  <c r="J111" i="7"/>
  <c r="J112" i="7"/>
  <c r="J113" i="7"/>
  <c r="J110" i="7"/>
  <c r="F128" i="7" l="1"/>
  <c r="L14" i="8" s="1"/>
  <c r="F127" i="7"/>
  <c r="E14" i="8" s="1"/>
  <c r="I128" i="7"/>
  <c r="O14" i="8" s="1"/>
  <c r="I127" i="7"/>
  <c r="H14" i="8" s="1"/>
  <c r="H128" i="7"/>
  <c r="N14" i="8" s="1"/>
  <c r="H127" i="7"/>
  <c r="G14" i="8" s="1"/>
  <c r="F14" i="8"/>
  <c r="M14" i="8"/>
  <c r="E128" i="7"/>
  <c r="K14" i="8" s="1"/>
  <c r="E127" i="7"/>
  <c r="D14" i="8" s="1"/>
  <c r="D127" i="7"/>
  <c r="D128" i="7"/>
  <c r="D120" i="7" l="1"/>
  <c r="D121" i="7"/>
  <c r="D122" i="7"/>
  <c r="D123" i="7"/>
  <c r="D124" i="7"/>
  <c r="D125" i="7"/>
  <c r="D126"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8" i="7"/>
  <c r="D7" i="7"/>
  <c r="D6" i="7"/>
  <c r="D5" i="7"/>
  <c r="D4" i="7"/>
  <c r="D21" i="8" l="1"/>
  <c r="K22" i="8"/>
  <c r="E21" i="8"/>
  <c r="L22" i="8"/>
  <c r="O22" i="8"/>
  <c r="F21" i="8"/>
  <c r="D23" i="8"/>
  <c r="K23" i="8"/>
  <c r="G21" i="8"/>
  <c r="L23" i="8"/>
  <c r="H21" i="8"/>
  <c r="M23" i="8"/>
  <c r="E22" i="8"/>
  <c r="N23" i="8"/>
  <c r="F22" i="8"/>
  <c r="O23" i="8"/>
  <c r="G22" i="8"/>
  <c r="L21" i="8"/>
  <c r="H22" i="8"/>
  <c r="M21" i="8"/>
  <c r="E23" i="8"/>
  <c r="N21" i="8"/>
  <c r="F23" i="8"/>
  <c r="O21" i="8"/>
  <c r="G23" i="8"/>
  <c r="M22" i="8"/>
  <c r="K21" i="8"/>
  <c r="H23" i="8"/>
  <c r="N22" i="8"/>
  <c r="D22"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4F19A41-1B83-497B-8848-99D61DD510B4}" keepAlive="1" name="GettingStartedinPowerBI" type="5" refreshedVersion="8" background="1">
    <dbPr connection="Provider=MSOLAP.8;Integrated Security=ClaimsToken;Persist Security Info=True;Initial Catalog=sobe_wowvirtualserver-e40fbe3e-b5b5-4ff4-8232-48c851a7cc6a;Data Source=pbiazure://api.powerbi.com;MDX Compatibility=1;Safety Options=2;MDX Missing Member Mode=Error;Identity Provider=https://login.microsoftonline.com/common, https://analysis.windows.net/powerbi/api, 929d0ec0-7a41-4b1e-bc7c-b754a28bddcc;Update Isolation Level=2" command="Model" commandType="1"/>
    <olapPr rowDrillCount="1000"/>
  </connection>
</connections>
</file>

<file path=xl/sharedStrings.xml><?xml version="1.0" encoding="utf-8"?>
<sst xmlns="http://schemas.openxmlformats.org/spreadsheetml/2006/main" count="327" uniqueCount="54">
  <si>
    <t>Bostäder</t>
  </si>
  <si>
    <t>Datacenter</t>
  </si>
  <si>
    <t>Industri</t>
  </si>
  <si>
    <t>Inrikes transporter</t>
  </si>
  <si>
    <t>Service</t>
  </si>
  <si>
    <t>scenario</t>
  </si>
  <si>
    <t>år</t>
  </si>
  <si>
    <t>Kolumn1</t>
  </si>
  <si>
    <t xml:space="preserve">Avesta </t>
  </si>
  <si>
    <t xml:space="preserve">Borlänge </t>
  </si>
  <si>
    <t xml:space="preserve">Falun </t>
  </si>
  <si>
    <t xml:space="preserve">Gagnef </t>
  </si>
  <si>
    <t>KRE</t>
  </si>
  <si>
    <t>Regional</t>
  </si>
  <si>
    <t>EM INT</t>
  </si>
  <si>
    <t>EM LM</t>
  </si>
  <si>
    <t xml:space="preserve">Hedemora </t>
  </si>
  <si>
    <t xml:space="preserve">Leksand </t>
  </si>
  <si>
    <t xml:space="preserve">Ludvika </t>
  </si>
  <si>
    <t xml:space="preserve">Malung-Sälen </t>
  </si>
  <si>
    <t xml:space="preserve">Mora </t>
  </si>
  <si>
    <t xml:space="preserve">Orsa </t>
  </si>
  <si>
    <t xml:space="preserve">Rättvik </t>
  </si>
  <si>
    <t xml:space="preserve">Smedjebacken </t>
  </si>
  <si>
    <t xml:space="preserve">Säter </t>
  </si>
  <si>
    <t xml:space="preserve">Vansbro </t>
  </si>
  <si>
    <t xml:space="preserve">Älvdalen </t>
  </si>
  <si>
    <t xml:space="preserve">Dalarna </t>
  </si>
  <si>
    <t>Dalana</t>
  </si>
  <si>
    <t xml:space="preserve">EM LM </t>
  </si>
  <si>
    <t>Län</t>
  </si>
  <si>
    <t xml:space="preserve">Kommun </t>
  </si>
  <si>
    <t>Ny regional</t>
  </si>
  <si>
    <t xml:space="preserve">Ny regional </t>
  </si>
  <si>
    <t>Ange kommun:</t>
  </si>
  <si>
    <t>Scenario</t>
  </si>
  <si>
    <t>År</t>
  </si>
  <si>
    <t xml:space="preserve">Bostäder </t>
  </si>
  <si>
    <t xml:space="preserve">Regional </t>
  </si>
  <si>
    <t>Inrikes transport</t>
  </si>
  <si>
    <t>Högsta</t>
  </si>
  <si>
    <t>Totalt</t>
  </si>
  <si>
    <t>Lägsta</t>
  </si>
  <si>
    <t>Önskvärt</t>
  </si>
  <si>
    <t xml:space="preserve">Lägsta </t>
  </si>
  <si>
    <t xml:space="preserve">Högsta </t>
  </si>
  <si>
    <t xml:space="preserve">Önskvärt </t>
  </si>
  <si>
    <t xml:space="preserve">Kommentar </t>
  </si>
  <si>
    <t>Kommun:</t>
  </si>
  <si>
    <t xml:space="preserve">Region: </t>
  </si>
  <si>
    <t xml:space="preserve">Rör ej denna tabell </t>
  </si>
  <si>
    <t>Troligt</t>
  </si>
  <si>
    <t xml:space="preserve">Troligt </t>
  </si>
  <si>
    <t>Senast uppdaterad: 2025-11-11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</si>
</sst>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6" x14ac:knownFonts="1">
    <font>
      <sz val="11"/>
      <color theme="1"/>
      <name val="Aptos Narrow"/>
      <family val="2"/>
      <scheme val="minor"/>
    </font>
    <font>
      <sz val="11"/>
      <color rgb="FFFF0000"/>
      <name val="Aptos Narrow"/>
      <family val="2"/>
      <scheme val="minor"/>
    </font>
    <font>
      <sz val="11"/>
      <color rgb="FF000000"/>
      <name val="Calibri"/>
      <family val="2"/>
    </font>
    <font>
      <b/>
      <sz val="11"/>
      <color rgb="FF000000"/>
      <name val="Calibri"/>
      <family val="2"/>
    </font>
    <font>
      <b/>
      <sz val="9"/>
      <color theme="1"/>
      <name val="Helvetica"/>
      <family val="2"/>
    </font>
    <font>
      <b/>
      <sz val="11"/>
      <color theme="0"/>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5"/>
      <color theme="1"/>
      <name val="Aptos Narrow"/>
      <family val="2"/>
      <scheme val="minor"/>
    </font>
    <font>
      <sz val="15"/>
      <color theme="1"/>
      <name val="Aptos Narrow"/>
      <family val="2"/>
      <scheme val="minor"/>
    </font>
    <font>
      <sz val="15"/>
      <color rgb="FFFF0000"/>
      <name val="Aptos Narrow"/>
      <family val="2"/>
      <scheme val="minor"/>
    </font>
    <font>
      <b/>
      <sz val="15"/>
      <color theme="0"/>
      <name val="Aptos Narrow"/>
      <family val="2"/>
      <scheme val="minor"/>
    </font>
    <font>
      <sz val="15"/>
      <color theme="0"/>
      <name val="Aptos Narrow"/>
      <family val="2"/>
      <scheme val="minor"/>
    </font>
    <font>
      <b/>
      <sz val="16"/>
      <color theme="0"/>
      <name val="Aptos Narrow"/>
      <family val="2"/>
      <scheme val="minor"/>
    </font>
    <font>
      <b/>
      <sz val="18"/>
      <color theme="0"/>
      <name val="Aptos Narrow"/>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pplyBorder="0"/>
    <xf numFmtId="43" fontId="6" fillId="0" borderId="0" applyFont="0" applyFill="0" applyBorder="0" applyAlignment="0" applyProtection="0"/>
  </cellStyleXfs>
  <cellXfs count="51">
    <xf numFmtId="0" fontId="0" fillId="0" borderId="0" xfId="0"/>
    <xf numFmtId="164" fontId="0" fillId="0" borderId="0" xfId="0" applyNumberFormat="1"/>
    <xf numFmtId="0" fontId="4" fillId="0" borderId="0" xfId="0" applyFont="1" applyAlignment="1">
      <alignment horizontal="left" vertical="center" wrapText="1"/>
    </xf>
    <xf numFmtId="0" fontId="0" fillId="2" borderId="1" xfId="0" applyFont="1" applyFill="1" applyBorder="1"/>
    <xf numFmtId="0" fontId="0" fillId="0" borderId="1" xfId="0" applyFont="1" applyBorder="1"/>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3" borderId="2" xfId="0" applyFont="1" applyFill="1" applyBorder="1"/>
    <xf numFmtId="0" fontId="4" fillId="0" borderId="3" xfId="0" applyFont="1" applyBorder="1" applyAlignment="1">
      <alignment horizontal="left" vertical="center" wrapText="1"/>
    </xf>
    <xf numFmtId="0" fontId="0" fillId="0" borderId="3" xfId="0" applyFont="1" applyBorder="1"/>
    <xf numFmtId="164" fontId="3" fillId="0" borderId="0" xfId="1" applyNumberFormat="1" applyFont="1"/>
    <xf numFmtId="164" fontId="1" fillId="0" borderId="0" xfId="0" applyNumberFormat="1" applyFont="1"/>
    <xf numFmtId="164" fontId="0" fillId="0" borderId="1" xfId="0" applyNumberFormat="1" applyFont="1" applyBorder="1"/>
    <xf numFmtId="164" fontId="0" fillId="2" borderId="1" xfId="0" applyNumberFormat="1" applyFont="1" applyFill="1" applyBorder="1"/>
    <xf numFmtId="164" fontId="0" fillId="0" borderId="3" xfId="0" applyNumberFormat="1" applyFont="1" applyBorder="1"/>
    <xf numFmtId="0" fontId="4" fillId="0" borderId="3" xfId="0" applyNumberFormat="1" applyFont="1" applyBorder="1" applyAlignment="1">
      <alignment horizontal="left" vertical="center" wrapText="1"/>
    </xf>
    <xf numFmtId="0" fontId="0" fillId="0" borderId="0" xfId="0" applyBorder="1"/>
    <xf numFmtId="0" fontId="4" fillId="0" borderId="0" xfId="0" applyFont="1" applyBorder="1" applyAlignment="1">
      <alignment horizontal="left" vertical="center" wrapText="1"/>
    </xf>
    <xf numFmtId="164" fontId="0" fillId="0" borderId="0" xfId="0" applyNumberFormat="1" applyBorder="1"/>
    <xf numFmtId="164" fontId="1" fillId="0" borderId="0" xfId="0" applyNumberFormat="1" applyFont="1" applyBorder="1"/>
    <xf numFmtId="0" fontId="7" fillId="0" borderId="0" xfId="0" applyFont="1"/>
    <xf numFmtId="0" fontId="0" fillId="4" borderId="0" xfId="0" applyFill="1"/>
    <xf numFmtId="0" fontId="10" fillId="0" borderId="0" xfId="0" applyFont="1"/>
    <xf numFmtId="165" fontId="10" fillId="0" borderId="0" xfId="2" applyNumberFormat="1" applyFont="1"/>
    <xf numFmtId="0" fontId="10" fillId="5" borderId="0" xfId="0" applyFont="1" applyFill="1"/>
    <xf numFmtId="0" fontId="0" fillId="5" borderId="0" xfId="0" applyFill="1" applyBorder="1"/>
    <xf numFmtId="0" fontId="10" fillId="5" borderId="0" xfId="0" applyFont="1" applyFill="1" applyBorder="1"/>
    <xf numFmtId="0" fontId="9" fillId="6" borderId="0" xfId="0" applyFont="1" applyFill="1"/>
    <xf numFmtId="0" fontId="10" fillId="6" borderId="0" xfId="0" applyFont="1" applyFill="1"/>
    <xf numFmtId="165" fontId="10" fillId="6" borderId="0" xfId="2" applyNumberFormat="1" applyFont="1" applyFill="1"/>
    <xf numFmtId="0" fontId="9" fillId="6" borderId="0" xfId="0" applyFont="1" applyFill="1" applyBorder="1"/>
    <xf numFmtId="0" fontId="12" fillId="4" borderId="0" xfId="0" applyFont="1" applyFill="1"/>
    <xf numFmtId="0" fontId="13" fillId="4" borderId="0" xfId="0" applyFont="1" applyFill="1"/>
    <xf numFmtId="0" fontId="12" fillId="4" borderId="4" xfId="0" applyFont="1" applyFill="1" applyBorder="1"/>
    <xf numFmtId="0" fontId="14" fillId="4" borderId="0" xfId="0" applyFont="1" applyFill="1"/>
    <xf numFmtId="0" fontId="11" fillId="5" borderId="0" xfId="0" applyFont="1" applyFill="1"/>
    <xf numFmtId="0" fontId="10" fillId="5" borderId="4" xfId="0" applyFont="1" applyFill="1" applyBorder="1"/>
    <xf numFmtId="0" fontId="11" fillId="5" borderId="4" xfId="0" applyFont="1" applyFill="1" applyBorder="1"/>
    <xf numFmtId="0" fontId="14" fillId="7" borderId="5" xfId="0" applyFont="1" applyFill="1" applyBorder="1"/>
    <xf numFmtId="0" fontId="14" fillId="7" borderId="6" xfId="0" applyFont="1" applyFill="1" applyBorder="1"/>
    <xf numFmtId="0" fontId="13" fillId="7" borderId="0" xfId="0" applyFont="1" applyFill="1"/>
    <xf numFmtId="0" fontId="12" fillId="7" borderId="4" xfId="0" applyFont="1" applyFill="1" applyBorder="1"/>
    <xf numFmtId="0" fontId="10" fillId="6" borderId="0" xfId="0" applyFont="1" applyFill="1" applyBorder="1"/>
    <xf numFmtId="0" fontId="12" fillId="7" borderId="0" xfId="0" applyFont="1" applyFill="1"/>
    <xf numFmtId="0" fontId="8" fillId="0" borderId="0" xfId="0" applyFont="1"/>
    <xf numFmtId="0" fontId="15" fillId="4" borderId="0" xfId="0" applyFont="1" applyFill="1" applyAlignment="1">
      <alignment horizontal="center"/>
    </xf>
    <xf numFmtId="0" fontId="12" fillId="4" borderId="0" xfId="0" applyFont="1" applyFill="1" applyAlignment="1">
      <alignment horizontal="left" vertical="top"/>
    </xf>
    <xf numFmtId="0" fontId="0" fillId="4" borderId="0" xfId="0" applyFill="1" applyBorder="1"/>
    <xf numFmtId="0" fontId="8" fillId="4" borderId="0" xfId="0" applyFont="1" applyFill="1" applyBorder="1" applyAlignment="1">
      <alignment horizontal="center"/>
    </xf>
    <xf numFmtId="0" fontId="7" fillId="8" borderId="0" xfId="0" applyFont="1" applyFill="1"/>
    <xf numFmtId="0" fontId="11" fillId="5" borderId="0" xfId="0" applyFont="1" applyFill="1" applyBorder="1"/>
  </cellXfs>
  <cellStyles count="3">
    <cellStyle name="Normal" xfId="0" builtinId="0"/>
    <cellStyle name="Normal 2" xfId="1" xr:uid="{7A533D8B-E4DE-4DF0-A17D-D2F538204B4B}"/>
    <cellStyle name="Tusental" xfId="2" builtinId="3"/>
  </cellStyles>
  <dxfs count="22">
    <dxf>
      <font>
        <b val="0"/>
        <i val="0"/>
        <strike val="0"/>
        <condense val="0"/>
        <extend val="0"/>
        <outline val="0"/>
        <shadow val="0"/>
        <u val="none"/>
        <vertAlign val="baseline"/>
        <sz val="11"/>
        <color theme="1"/>
        <name val="Aptos Narrow"/>
        <family val="2"/>
        <scheme val="minor"/>
      </font>
      <numFmt numFmtId="164" formatCode="0.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0.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0.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0.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164" formatCode="0.0"/>
      <border diagonalUp="0" diagonalDown="0" outline="0">
        <left/>
        <right/>
        <top style="thin">
          <color theme="4" tint="0.39997558519241921"/>
        </top>
        <bottom style="thin">
          <color theme="4" tint="0.39997558519241921"/>
        </bottom>
      </border>
    </dxf>
    <dxf>
      <font>
        <b/>
        <i val="0"/>
        <strike val="0"/>
        <condense val="0"/>
        <extend val="0"/>
        <outline val="0"/>
        <shadow val="0"/>
        <u val="none"/>
        <vertAlign val="baseline"/>
        <sz val="9"/>
        <color theme="1"/>
        <name val="Helvetica"/>
        <family val="2"/>
        <scheme val="none"/>
      </font>
      <numFmt numFmtId="0" formatCode="General"/>
      <alignment horizontal="left" vertical="center"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9"/>
        <color theme="1"/>
        <name val="Helvetica"/>
        <family val="2"/>
        <scheme val="none"/>
      </font>
      <alignment horizontal="left" vertical="center" textRotation="0" wrapText="1"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dxf>
    <dxf>
      <border outline="0">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numFmt numFmtId="164" formatCode="0.0"/>
    </dxf>
    <dxf>
      <numFmt numFmtId="164" formatCode="0.0"/>
    </dxf>
    <dxf>
      <numFmt numFmtId="164" formatCode="0.0"/>
    </dxf>
    <dxf>
      <numFmt numFmtId="164" formatCode="0.0"/>
    </dxf>
    <dxf>
      <numFmt numFmtId="164" formatCode="0.0"/>
    </dxf>
    <dxf>
      <numFmt numFmtId="164" formatCode="0.0"/>
    </dxf>
    <dxf>
      <font>
        <b/>
        <i val="0"/>
        <strike val="0"/>
        <condense val="0"/>
        <extend val="0"/>
        <outline val="0"/>
        <shadow val="0"/>
        <u val="none"/>
        <vertAlign val="baseline"/>
        <sz val="9"/>
        <color theme="1"/>
        <name val="Helvetica"/>
        <family val="2"/>
        <scheme val="none"/>
      </font>
      <alignment horizontal="left" vertical="center" textRotation="0" wrapText="1" indent="0" justifyLastLine="0" shrinkToFit="0" readingOrder="0"/>
    </dxf>
    <dxf>
      <font>
        <b/>
        <i val="0"/>
        <strike val="0"/>
        <condense val="0"/>
        <extend val="0"/>
        <outline val="0"/>
        <shadow val="0"/>
        <u val="none"/>
        <vertAlign val="baseline"/>
        <sz val="9"/>
        <color theme="1"/>
        <name val="Helvetica"/>
        <family val="2"/>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72722590830261E-2"/>
          <c:y val="0.10626966001136993"/>
          <c:w val="0.87804365468489565"/>
          <c:h val="0.64374900919639944"/>
        </c:manualLayout>
      </c:layout>
      <c:barChart>
        <c:barDir val="col"/>
        <c:grouping val="stacked"/>
        <c:varyColors val="0"/>
        <c:ser>
          <c:idx val="0"/>
          <c:order val="0"/>
          <c:tx>
            <c:strRef>
              <c:f>Data!$E$3</c:f>
              <c:strCache>
                <c:ptCount val="1"/>
                <c:pt idx="0">
                  <c:v>Bostäder</c:v>
                </c:pt>
              </c:strCache>
            </c:strRef>
          </c:tx>
          <c:spPr>
            <a:solidFill>
              <a:schemeClr val="accent1"/>
            </a:solidFill>
            <a:ln>
              <a:noFill/>
            </a:ln>
            <a:effectLst/>
          </c:spPr>
          <c:invertIfNegative val="0"/>
          <c:cat>
            <c:strRef>
              <c:f>Data!$D$4:$D$116</c:f>
              <c:strCache>
                <c:ptCount val="29"/>
                <c:pt idx="0">
                  <c:v>Hedemora KRE2023</c:v>
                </c:pt>
                <c:pt idx="1">
                  <c:v>Hedemora Regional2030</c:v>
                </c:pt>
                <c:pt idx="2">
                  <c:v>Hedemora EM LM2030</c:v>
                </c:pt>
                <c:pt idx="3">
                  <c:v>Hedemora EM INT2030</c:v>
                </c:pt>
                <c:pt idx="4">
                  <c:v>Hedemora Regional2045</c:v>
                </c:pt>
                <c:pt idx="5">
                  <c:v>Hedemora EM LM2045</c:v>
                </c:pt>
                <c:pt idx="6">
                  <c:v>Hedemora EM INT2045</c:v>
                </c:pt>
                <c:pt idx="7">
                  <c:v>Leksand KRE2023</c:v>
                </c:pt>
                <c:pt idx="8">
                  <c:v>Leksand Regional2030</c:v>
                </c:pt>
                <c:pt idx="9">
                  <c:v>Leksand EM LM2030</c:v>
                </c:pt>
                <c:pt idx="10">
                  <c:v>Leksand EM INT2030</c:v>
                </c:pt>
                <c:pt idx="11">
                  <c:v>Leksand Regional2045</c:v>
                </c:pt>
                <c:pt idx="12">
                  <c:v>Leksand EM LM2045</c:v>
                </c:pt>
                <c:pt idx="13">
                  <c:v>Leksand EM INT2045</c:v>
                </c:pt>
                <c:pt idx="14">
                  <c:v>Älvdalen KRE2023</c:v>
                </c:pt>
                <c:pt idx="15">
                  <c:v>Älvdalen Regional2030</c:v>
                </c:pt>
                <c:pt idx="16">
                  <c:v>Älvdalen EM LM2030</c:v>
                </c:pt>
                <c:pt idx="17">
                  <c:v>Älvdalen EM INT2030</c:v>
                </c:pt>
                <c:pt idx="18">
                  <c:v>Älvdalen Regional2045</c:v>
                </c:pt>
                <c:pt idx="19">
                  <c:v>Älvdalen EM LM2045</c:v>
                </c:pt>
                <c:pt idx="20">
                  <c:v>Älvdalen EM INT2045</c:v>
                </c:pt>
                <c:pt idx="21">
                  <c:v>Leksand Lägsta2030</c:v>
                </c:pt>
                <c:pt idx="22">
                  <c:v>Leksand Lägsta 2045</c:v>
                </c:pt>
                <c:pt idx="23">
                  <c:v>Leksand Högsta 2030</c:v>
                </c:pt>
                <c:pt idx="24">
                  <c:v>Leksand Högsta 2045</c:v>
                </c:pt>
                <c:pt idx="25">
                  <c:v>Leksand Önskvärt 2030</c:v>
                </c:pt>
                <c:pt idx="26">
                  <c:v>Leksand Önskvärt 2045</c:v>
                </c:pt>
                <c:pt idx="27">
                  <c:v>Leksand Troligt 2030</c:v>
                </c:pt>
                <c:pt idx="28">
                  <c:v>Leksand Troligt 2045</c:v>
                </c:pt>
              </c:strCache>
            </c:strRef>
          </c:cat>
          <c:val>
            <c:numRef>
              <c:f>Data!$E$4:$E$116</c:f>
              <c:numCache>
                <c:formatCode>0.0</c:formatCode>
                <c:ptCount val="29"/>
                <c:pt idx="0">
                  <c:v>65.385999999999996</c:v>
                </c:pt>
                <c:pt idx="1">
                  <c:v>61.737007830215049</c:v>
                </c:pt>
                <c:pt idx="2">
                  <c:v>65.051198781854197</c:v>
                </c:pt>
                <c:pt idx="3">
                  <c:v>64.927620456851983</c:v>
                </c:pt>
                <c:pt idx="4">
                  <c:v>57.71692359941035</c:v>
                </c:pt>
                <c:pt idx="5">
                  <c:v>61.925736909496983</c:v>
                </c:pt>
                <c:pt idx="6">
                  <c:v>61.463688652379041</c:v>
                </c:pt>
                <c:pt idx="7">
                  <c:v>96.65</c:v>
                </c:pt>
                <c:pt idx="8">
                  <c:v>91.256259853642746</c:v>
                </c:pt>
                <c:pt idx="9">
                  <c:v>96.155115196926076</c:v>
                </c:pt>
                <c:pt idx="10">
                  <c:v>95.972448492869177</c:v>
                </c:pt>
                <c:pt idx="11">
                  <c:v>85.313991770149741</c:v>
                </c:pt>
                <c:pt idx="12">
                  <c:v>91.535228830374749</c:v>
                </c:pt>
                <c:pt idx="13">
                  <c:v>90.852254431413982</c:v>
                </c:pt>
                <c:pt idx="14">
                  <c:v>70.411000000000001</c:v>
                </c:pt>
                <c:pt idx="15">
                  <c:v>66.481577988151471</c:v>
                </c:pt>
                <c:pt idx="16">
                  <c:v>70.05046886839898</c:v>
                </c:pt>
                <c:pt idx="17">
                  <c:v>69.917393386770954</c:v>
                </c:pt>
                <c:pt idx="18">
                  <c:v>62.152545002876494</c:v>
                </c:pt>
                <c:pt idx="19">
                  <c:v>66.684811145116569</c:v>
                </c:pt>
                <c:pt idx="20">
                  <c:v>66.187253872429281</c:v>
                </c:pt>
                <c:pt idx="21">
                  <c:v>40</c:v>
                </c:pt>
                <c:pt idx="22">
                  <c:v>99</c:v>
                </c:pt>
                <c:pt idx="23">
                  <c:v>40</c:v>
                </c:pt>
                <c:pt idx="24">
                  <c:v>99</c:v>
                </c:pt>
                <c:pt idx="25">
                  <c:v>40</c:v>
                </c:pt>
                <c:pt idx="26">
                  <c:v>99</c:v>
                </c:pt>
                <c:pt idx="27">
                  <c:v>40</c:v>
                </c:pt>
                <c:pt idx="28">
                  <c:v>99</c:v>
                </c:pt>
              </c:numCache>
            </c:numRef>
          </c:val>
          <c:extLst>
            <c:ext xmlns:c16="http://schemas.microsoft.com/office/drawing/2014/chart" uri="{C3380CC4-5D6E-409C-BE32-E72D297353CC}">
              <c16:uniqueId val="{00000000-9E72-443E-97C0-A9F931645BBC}"/>
            </c:ext>
          </c:extLst>
        </c:ser>
        <c:ser>
          <c:idx val="1"/>
          <c:order val="1"/>
          <c:tx>
            <c:strRef>
              <c:f>Data!$F$3</c:f>
              <c:strCache>
                <c:ptCount val="1"/>
                <c:pt idx="0">
                  <c:v>Datacenter</c:v>
                </c:pt>
              </c:strCache>
            </c:strRef>
          </c:tx>
          <c:spPr>
            <a:solidFill>
              <a:schemeClr val="accent2"/>
            </a:solidFill>
            <a:ln>
              <a:noFill/>
            </a:ln>
            <a:effectLst/>
          </c:spPr>
          <c:invertIfNegative val="0"/>
          <c:cat>
            <c:strRef>
              <c:f>Data!$D$4:$D$116</c:f>
              <c:strCache>
                <c:ptCount val="29"/>
                <c:pt idx="0">
                  <c:v>Hedemora KRE2023</c:v>
                </c:pt>
                <c:pt idx="1">
                  <c:v>Hedemora Regional2030</c:v>
                </c:pt>
                <c:pt idx="2">
                  <c:v>Hedemora EM LM2030</c:v>
                </c:pt>
                <c:pt idx="3">
                  <c:v>Hedemora EM INT2030</c:v>
                </c:pt>
                <c:pt idx="4">
                  <c:v>Hedemora Regional2045</c:v>
                </c:pt>
                <c:pt idx="5">
                  <c:v>Hedemora EM LM2045</c:v>
                </c:pt>
                <c:pt idx="6">
                  <c:v>Hedemora EM INT2045</c:v>
                </c:pt>
                <c:pt idx="7">
                  <c:v>Leksand KRE2023</c:v>
                </c:pt>
                <c:pt idx="8">
                  <c:v>Leksand Regional2030</c:v>
                </c:pt>
                <c:pt idx="9">
                  <c:v>Leksand EM LM2030</c:v>
                </c:pt>
                <c:pt idx="10">
                  <c:v>Leksand EM INT2030</c:v>
                </c:pt>
                <c:pt idx="11">
                  <c:v>Leksand Regional2045</c:v>
                </c:pt>
                <c:pt idx="12">
                  <c:v>Leksand EM LM2045</c:v>
                </c:pt>
                <c:pt idx="13">
                  <c:v>Leksand EM INT2045</c:v>
                </c:pt>
                <c:pt idx="14">
                  <c:v>Älvdalen KRE2023</c:v>
                </c:pt>
                <c:pt idx="15">
                  <c:v>Älvdalen Regional2030</c:v>
                </c:pt>
                <c:pt idx="16">
                  <c:v>Älvdalen EM LM2030</c:v>
                </c:pt>
                <c:pt idx="17">
                  <c:v>Älvdalen EM INT2030</c:v>
                </c:pt>
                <c:pt idx="18">
                  <c:v>Älvdalen Regional2045</c:v>
                </c:pt>
                <c:pt idx="19">
                  <c:v>Älvdalen EM LM2045</c:v>
                </c:pt>
                <c:pt idx="20">
                  <c:v>Älvdalen EM INT2045</c:v>
                </c:pt>
                <c:pt idx="21">
                  <c:v>Leksand Lägsta2030</c:v>
                </c:pt>
                <c:pt idx="22">
                  <c:v>Leksand Lägsta 2045</c:v>
                </c:pt>
                <c:pt idx="23">
                  <c:v>Leksand Högsta 2030</c:v>
                </c:pt>
                <c:pt idx="24">
                  <c:v>Leksand Högsta 2045</c:v>
                </c:pt>
                <c:pt idx="25">
                  <c:v>Leksand Önskvärt 2030</c:v>
                </c:pt>
                <c:pt idx="26">
                  <c:v>Leksand Önskvärt 2045</c:v>
                </c:pt>
                <c:pt idx="27">
                  <c:v>Leksand Troligt 2030</c:v>
                </c:pt>
                <c:pt idx="28">
                  <c:v>Leksand Troligt 2045</c:v>
                </c:pt>
              </c:strCache>
            </c:strRef>
          </c:cat>
          <c:val>
            <c:numRef>
              <c:f>Data!$F$4:$F$116</c:f>
              <c:numCache>
                <c:formatCode>0.0</c:formatCode>
                <c:ptCount val="29"/>
                <c:pt idx="0">
                  <c:v>0</c:v>
                </c:pt>
                <c:pt idx="1">
                  <c:v>248</c:v>
                </c:pt>
                <c:pt idx="2">
                  <c:v>0</c:v>
                </c:pt>
                <c:pt idx="3">
                  <c:v>248</c:v>
                </c:pt>
                <c:pt idx="4">
                  <c:v>248</c:v>
                </c:pt>
                <c:pt idx="5">
                  <c:v>0</c:v>
                </c:pt>
                <c:pt idx="6">
                  <c:v>248</c:v>
                </c:pt>
                <c:pt idx="8">
                  <c:v>0</c:v>
                </c:pt>
                <c:pt idx="9">
                  <c:v>0</c:v>
                </c:pt>
                <c:pt idx="11">
                  <c:v>0</c:v>
                </c:pt>
                <c:pt idx="13">
                  <c:v>0</c:v>
                </c:pt>
                <c:pt idx="16">
                  <c:v>0</c:v>
                </c:pt>
                <c:pt idx="18">
                  <c:v>0</c:v>
                </c:pt>
                <c:pt idx="20">
                  <c:v>0</c:v>
                </c:pt>
                <c:pt idx="21">
                  <c:v>40</c:v>
                </c:pt>
                <c:pt idx="22">
                  <c:v>99</c:v>
                </c:pt>
                <c:pt idx="23">
                  <c:v>40</c:v>
                </c:pt>
                <c:pt idx="24">
                  <c:v>99</c:v>
                </c:pt>
                <c:pt idx="25">
                  <c:v>40</c:v>
                </c:pt>
                <c:pt idx="26">
                  <c:v>99</c:v>
                </c:pt>
                <c:pt idx="27">
                  <c:v>40</c:v>
                </c:pt>
                <c:pt idx="28">
                  <c:v>99</c:v>
                </c:pt>
              </c:numCache>
            </c:numRef>
          </c:val>
          <c:extLst>
            <c:ext xmlns:c16="http://schemas.microsoft.com/office/drawing/2014/chart" uri="{C3380CC4-5D6E-409C-BE32-E72D297353CC}">
              <c16:uniqueId val="{00000001-9E72-443E-97C0-A9F931645BBC}"/>
            </c:ext>
          </c:extLst>
        </c:ser>
        <c:ser>
          <c:idx val="2"/>
          <c:order val="2"/>
          <c:tx>
            <c:strRef>
              <c:f>Data!$G$3</c:f>
              <c:strCache>
                <c:ptCount val="1"/>
                <c:pt idx="0">
                  <c:v>Industri</c:v>
                </c:pt>
              </c:strCache>
            </c:strRef>
          </c:tx>
          <c:spPr>
            <a:solidFill>
              <a:schemeClr val="accent3"/>
            </a:solidFill>
            <a:ln>
              <a:noFill/>
            </a:ln>
            <a:effectLst/>
          </c:spPr>
          <c:invertIfNegative val="0"/>
          <c:cat>
            <c:strRef>
              <c:f>Data!$D$4:$D$116</c:f>
              <c:strCache>
                <c:ptCount val="29"/>
                <c:pt idx="0">
                  <c:v>Hedemora KRE2023</c:v>
                </c:pt>
                <c:pt idx="1">
                  <c:v>Hedemora Regional2030</c:v>
                </c:pt>
                <c:pt idx="2">
                  <c:v>Hedemora EM LM2030</c:v>
                </c:pt>
                <c:pt idx="3">
                  <c:v>Hedemora EM INT2030</c:v>
                </c:pt>
                <c:pt idx="4">
                  <c:v>Hedemora Regional2045</c:v>
                </c:pt>
                <c:pt idx="5">
                  <c:v>Hedemora EM LM2045</c:v>
                </c:pt>
                <c:pt idx="6">
                  <c:v>Hedemora EM INT2045</c:v>
                </c:pt>
                <c:pt idx="7">
                  <c:v>Leksand KRE2023</c:v>
                </c:pt>
                <c:pt idx="8">
                  <c:v>Leksand Regional2030</c:v>
                </c:pt>
                <c:pt idx="9">
                  <c:v>Leksand EM LM2030</c:v>
                </c:pt>
                <c:pt idx="10">
                  <c:v>Leksand EM INT2030</c:v>
                </c:pt>
                <c:pt idx="11">
                  <c:v>Leksand Regional2045</c:v>
                </c:pt>
                <c:pt idx="12">
                  <c:v>Leksand EM LM2045</c:v>
                </c:pt>
                <c:pt idx="13">
                  <c:v>Leksand EM INT2045</c:v>
                </c:pt>
                <c:pt idx="14">
                  <c:v>Älvdalen KRE2023</c:v>
                </c:pt>
                <c:pt idx="15">
                  <c:v>Älvdalen Regional2030</c:v>
                </c:pt>
                <c:pt idx="16">
                  <c:v>Älvdalen EM LM2030</c:v>
                </c:pt>
                <c:pt idx="17">
                  <c:v>Älvdalen EM INT2030</c:v>
                </c:pt>
                <c:pt idx="18">
                  <c:v>Älvdalen Regional2045</c:v>
                </c:pt>
                <c:pt idx="19">
                  <c:v>Älvdalen EM LM2045</c:v>
                </c:pt>
                <c:pt idx="20">
                  <c:v>Älvdalen EM INT2045</c:v>
                </c:pt>
                <c:pt idx="21">
                  <c:v>Leksand Lägsta2030</c:v>
                </c:pt>
                <c:pt idx="22">
                  <c:v>Leksand Lägsta 2045</c:v>
                </c:pt>
                <c:pt idx="23">
                  <c:v>Leksand Högsta 2030</c:v>
                </c:pt>
                <c:pt idx="24">
                  <c:v>Leksand Högsta 2045</c:v>
                </c:pt>
                <c:pt idx="25">
                  <c:v>Leksand Önskvärt 2030</c:v>
                </c:pt>
                <c:pt idx="26">
                  <c:v>Leksand Önskvärt 2045</c:v>
                </c:pt>
                <c:pt idx="27">
                  <c:v>Leksand Troligt 2030</c:v>
                </c:pt>
                <c:pt idx="28">
                  <c:v>Leksand Troligt 2045</c:v>
                </c:pt>
              </c:strCache>
            </c:strRef>
          </c:cat>
          <c:val>
            <c:numRef>
              <c:f>Data!$G$4:$G$116</c:f>
              <c:numCache>
                <c:formatCode>0.0</c:formatCode>
                <c:ptCount val="29"/>
                <c:pt idx="0">
                  <c:v>236.05</c:v>
                </c:pt>
                <c:pt idx="1">
                  <c:v>433.8265240778689</c:v>
                </c:pt>
                <c:pt idx="2">
                  <c:v>310.53740954789964</c:v>
                </c:pt>
                <c:pt idx="3">
                  <c:v>318.75668384989757</c:v>
                </c:pt>
                <c:pt idx="4">
                  <c:v>433.8265240778689</c:v>
                </c:pt>
                <c:pt idx="5">
                  <c:v>377.23634813652666</c:v>
                </c:pt>
                <c:pt idx="6">
                  <c:v>386.40036661116807</c:v>
                </c:pt>
                <c:pt idx="7">
                  <c:v>47.869</c:v>
                </c:pt>
                <c:pt idx="8">
                  <c:v>87.97645363729508</c:v>
                </c:pt>
                <c:pt idx="9">
                  <c:v>62.974434474257173</c:v>
                </c:pt>
                <c:pt idx="10">
                  <c:v>64.641235751793033</c:v>
                </c:pt>
                <c:pt idx="11">
                  <c:v>87.97645363729508</c:v>
                </c:pt>
                <c:pt idx="12">
                  <c:v>76.500431048283815</c:v>
                </c:pt>
                <c:pt idx="13">
                  <c:v>78.35881867955942</c:v>
                </c:pt>
                <c:pt idx="14">
                  <c:v>32.286999999999999</c:v>
                </c:pt>
                <c:pt idx="15">
                  <c:v>59.33894082991803</c:v>
                </c:pt>
                <c:pt idx="16">
                  <c:v>42.475413438140365</c:v>
                </c:pt>
                <c:pt idx="17">
                  <c:v>43.599648597592207</c:v>
                </c:pt>
                <c:pt idx="18">
                  <c:v>59.33894082991803</c:v>
                </c:pt>
                <c:pt idx="19">
                  <c:v>51.598517145876023</c:v>
                </c:pt>
                <c:pt idx="20">
                  <c:v>52.851974737448764</c:v>
                </c:pt>
                <c:pt idx="21">
                  <c:v>40</c:v>
                </c:pt>
                <c:pt idx="22">
                  <c:v>99</c:v>
                </c:pt>
                <c:pt idx="23">
                  <c:v>40</c:v>
                </c:pt>
                <c:pt idx="24">
                  <c:v>99</c:v>
                </c:pt>
                <c:pt idx="25">
                  <c:v>40</c:v>
                </c:pt>
                <c:pt idx="26">
                  <c:v>99</c:v>
                </c:pt>
                <c:pt idx="27">
                  <c:v>40</c:v>
                </c:pt>
                <c:pt idx="28">
                  <c:v>99</c:v>
                </c:pt>
              </c:numCache>
            </c:numRef>
          </c:val>
          <c:extLst>
            <c:ext xmlns:c16="http://schemas.microsoft.com/office/drawing/2014/chart" uri="{C3380CC4-5D6E-409C-BE32-E72D297353CC}">
              <c16:uniqueId val="{00000002-9E72-443E-97C0-A9F931645BBC}"/>
            </c:ext>
          </c:extLst>
        </c:ser>
        <c:ser>
          <c:idx val="3"/>
          <c:order val="3"/>
          <c:tx>
            <c:strRef>
              <c:f>Data!$H$3</c:f>
              <c:strCache>
                <c:ptCount val="1"/>
                <c:pt idx="0">
                  <c:v>Inrikes transporter</c:v>
                </c:pt>
              </c:strCache>
            </c:strRef>
          </c:tx>
          <c:spPr>
            <a:solidFill>
              <a:schemeClr val="accent4"/>
            </a:solidFill>
            <a:ln>
              <a:noFill/>
            </a:ln>
            <a:effectLst/>
          </c:spPr>
          <c:invertIfNegative val="0"/>
          <c:cat>
            <c:strRef>
              <c:f>Data!$D$4:$D$116</c:f>
              <c:strCache>
                <c:ptCount val="29"/>
                <c:pt idx="0">
                  <c:v>Hedemora KRE2023</c:v>
                </c:pt>
                <c:pt idx="1">
                  <c:v>Hedemora Regional2030</c:v>
                </c:pt>
                <c:pt idx="2">
                  <c:v>Hedemora EM LM2030</c:v>
                </c:pt>
                <c:pt idx="3">
                  <c:v>Hedemora EM INT2030</c:v>
                </c:pt>
                <c:pt idx="4">
                  <c:v>Hedemora Regional2045</c:v>
                </c:pt>
                <c:pt idx="5">
                  <c:v>Hedemora EM LM2045</c:v>
                </c:pt>
                <c:pt idx="6">
                  <c:v>Hedemora EM INT2045</c:v>
                </c:pt>
                <c:pt idx="7">
                  <c:v>Leksand KRE2023</c:v>
                </c:pt>
                <c:pt idx="8">
                  <c:v>Leksand Regional2030</c:v>
                </c:pt>
                <c:pt idx="9">
                  <c:v>Leksand EM LM2030</c:v>
                </c:pt>
                <c:pt idx="10">
                  <c:v>Leksand EM INT2030</c:v>
                </c:pt>
                <c:pt idx="11">
                  <c:v>Leksand Regional2045</c:v>
                </c:pt>
                <c:pt idx="12">
                  <c:v>Leksand EM LM2045</c:v>
                </c:pt>
                <c:pt idx="13">
                  <c:v>Leksand EM INT2045</c:v>
                </c:pt>
                <c:pt idx="14">
                  <c:v>Älvdalen KRE2023</c:v>
                </c:pt>
                <c:pt idx="15">
                  <c:v>Älvdalen Regional2030</c:v>
                </c:pt>
                <c:pt idx="16">
                  <c:v>Älvdalen EM LM2030</c:v>
                </c:pt>
                <c:pt idx="17">
                  <c:v>Älvdalen EM INT2030</c:v>
                </c:pt>
                <c:pt idx="18">
                  <c:v>Älvdalen Regional2045</c:v>
                </c:pt>
                <c:pt idx="19">
                  <c:v>Älvdalen EM LM2045</c:v>
                </c:pt>
                <c:pt idx="20">
                  <c:v>Älvdalen EM INT2045</c:v>
                </c:pt>
                <c:pt idx="21">
                  <c:v>Leksand Lägsta2030</c:v>
                </c:pt>
                <c:pt idx="22">
                  <c:v>Leksand Lägsta 2045</c:v>
                </c:pt>
                <c:pt idx="23">
                  <c:v>Leksand Högsta 2030</c:v>
                </c:pt>
                <c:pt idx="24">
                  <c:v>Leksand Högsta 2045</c:v>
                </c:pt>
                <c:pt idx="25">
                  <c:v>Leksand Önskvärt 2030</c:v>
                </c:pt>
                <c:pt idx="26">
                  <c:v>Leksand Önskvärt 2045</c:v>
                </c:pt>
                <c:pt idx="27">
                  <c:v>Leksand Troligt 2030</c:v>
                </c:pt>
                <c:pt idx="28">
                  <c:v>Leksand Troligt 2045</c:v>
                </c:pt>
              </c:strCache>
            </c:strRef>
          </c:cat>
          <c:val>
            <c:numRef>
              <c:f>Data!$H$4:$H$116</c:f>
              <c:numCache>
                <c:formatCode>0.0</c:formatCode>
                <c:ptCount val="29"/>
                <c:pt idx="0">
                  <c:v>0.57999999999999996</c:v>
                </c:pt>
                <c:pt idx="1">
                  <c:v>10.649466192170818</c:v>
                </c:pt>
                <c:pt idx="2">
                  <c:v>15.837191476927298</c:v>
                </c:pt>
                <c:pt idx="3">
                  <c:v>16.382218477219226</c:v>
                </c:pt>
                <c:pt idx="4">
                  <c:v>33.244365361803084</c:v>
                </c:pt>
                <c:pt idx="5">
                  <c:v>53.025467513585049</c:v>
                </c:pt>
                <c:pt idx="6">
                  <c:v>62.491051485317129</c:v>
                </c:pt>
                <c:pt idx="7">
                  <c:v>0.67</c:v>
                </c:pt>
                <c:pt idx="8">
                  <c:v>10.98576512455516</c:v>
                </c:pt>
                <c:pt idx="9">
                  <c:v>16.337313313040791</c:v>
                </c:pt>
                <c:pt idx="10">
                  <c:v>16.899551692289307</c:v>
                </c:pt>
                <c:pt idx="11">
                  <c:v>34.294187425860024</c:v>
                </c:pt>
                <c:pt idx="12">
                  <c:v>54.699955961382479</c:v>
                </c:pt>
                <c:pt idx="13">
                  <c:v>64.464453111169249</c:v>
                </c:pt>
                <c:pt idx="14">
                  <c:v>0.05</c:v>
                </c:pt>
                <c:pt idx="15">
                  <c:v>5.3807829181494657</c:v>
                </c:pt>
                <c:pt idx="16">
                  <c:v>8.0019493778158974</c:v>
                </c:pt>
                <c:pt idx="17">
                  <c:v>8.2773314411212926</c:v>
                </c:pt>
                <c:pt idx="18">
                  <c:v>16.797153024911029</c:v>
                </c:pt>
                <c:pt idx="19">
                  <c:v>26.791815164758763</c:v>
                </c:pt>
                <c:pt idx="20">
                  <c:v>31.574426013633918</c:v>
                </c:pt>
                <c:pt idx="21">
                  <c:v>40</c:v>
                </c:pt>
                <c:pt idx="22">
                  <c:v>99</c:v>
                </c:pt>
                <c:pt idx="23">
                  <c:v>40</c:v>
                </c:pt>
                <c:pt idx="24">
                  <c:v>99</c:v>
                </c:pt>
                <c:pt idx="25">
                  <c:v>40</c:v>
                </c:pt>
                <c:pt idx="26">
                  <c:v>99</c:v>
                </c:pt>
                <c:pt idx="27">
                  <c:v>40</c:v>
                </c:pt>
                <c:pt idx="28">
                  <c:v>99</c:v>
                </c:pt>
              </c:numCache>
            </c:numRef>
          </c:val>
          <c:extLst>
            <c:ext xmlns:c16="http://schemas.microsoft.com/office/drawing/2014/chart" uri="{C3380CC4-5D6E-409C-BE32-E72D297353CC}">
              <c16:uniqueId val="{00000003-9E72-443E-97C0-A9F931645BBC}"/>
            </c:ext>
          </c:extLst>
        </c:ser>
        <c:ser>
          <c:idx val="4"/>
          <c:order val="4"/>
          <c:tx>
            <c:strRef>
              <c:f>Data!$I$3</c:f>
              <c:strCache>
                <c:ptCount val="1"/>
                <c:pt idx="0">
                  <c:v>Service</c:v>
                </c:pt>
              </c:strCache>
            </c:strRef>
          </c:tx>
          <c:spPr>
            <a:solidFill>
              <a:schemeClr val="accent5"/>
            </a:solidFill>
            <a:ln>
              <a:noFill/>
            </a:ln>
            <a:effectLst/>
          </c:spPr>
          <c:invertIfNegative val="0"/>
          <c:cat>
            <c:strRef>
              <c:f>Data!$D$4:$D$116</c:f>
              <c:strCache>
                <c:ptCount val="29"/>
                <c:pt idx="0">
                  <c:v>Hedemora KRE2023</c:v>
                </c:pt>
                <c:pt idx="1">
                  <c:v>Hedemora Regional2030</c:v>
                </c:pt>
                <c:pt idx="2">
                  <c:v>Hedemora EM LM2030</c:v>
                </c:pt>
                <c:pt idx="3">
                  <c:v>Hedemora EM INT2030</c:v>
                </c:pt>
                <c:pt idx="4">
                  <c:v>Hedemora Regional2045</c:v>
                </c:pt>
                <c:pt idx="5">
                  <c:v>Hedemora EM LM2045</c:v>
                </c:pt>
                <c:pt idx="6">
                  <c:v>Hedemora EM INT2045</c:v>
                </c:pt>
                <c:pt idx="7">
                  <c:v>Leksand KRE2023</c:v>
                </c:pt>
                <c:pt idx="8">
                  <c:v>Leksand Regional2030</c:v>
                </c:pt>
                <c:pt idx="9">
                  <c:v>Leksand EM LM2030</c:v>
                </c:pt>
                <c:pt idx="10">
                  <c:v>Leksand EM INT2030</c:v>
                </c:pt>
                <c:pt idx="11">
                  <c:v>Leksand Regional2045</c:v>
                </c:pt>
                <c:pt idx="12">
                  <c:v>Leksand EM LM2045</c:v>
                </c:pt>
                <c:pt idx="13">
                  <c:v>Leksand EM INT2045</c:v>
                </c:pt>
                <c:pt idx="14">
                  <c:v>Älvdalen KRE2023</c:v>
                </c:pt>
                <c:pt idx="15">
                  <c:v>Älvdalen Regional2030</c:v>
                </c:pt>
                <c:pt idx="16">
                  <c:v>Älvdalen EM LM2030</c:v>
                </c:pt>
                <c:pt idx="17">
                  <c:v>Älvdalen EM INT2030</c:v>
                </c:pt>
                <c:pt idx="18">
                  <c:v>Älvdalen Regional2045</c:v>
                </c:pt>
                <c:pt idx="19">
                  <c:v>Älvdalen EM LM2045</c:v>
                </c:pt>
                <c:pt idx="20">
                  <c:v>Älvdalen EM INT2045</c:v>
                </c:pt>
                <c:pt idx="21">
                  <c:v>Leksand Lägsta2030</c:v>
                </c:pt>
                <c:pt idx="22">
                  <c:v>Leksand Lägsta 2045</c:v>
                </c:pt>
                <c:pt idx="23">
                  <c:v>Leksand Högsta 2030</c:v>
                </c:pt>
                <c:pt idx="24">
                  <c:v>Leksand Högsta 2045</c:v>
                </c:pt>
                <c:pt idx="25">
                  <c:v>Leksand Önskvärt 2030</c:v>
                </c:pt>
                <c:pt idx="26">
                  <c:v>Leksand Önskvärt 2045</c:v>
                </c:pt>
                <c:pt idx="27">
                  <c:v>Leksand Troligt 2030</c:v>
                </c:pt>
                <c:pt idx="28">
                  <c:v>Leksand Troligt 2045</c:v>
                </c:pt>
              </c:strCache>
            </c:strRef>
          </c:cat>
          <c:val>
            <c:numRef>
              <c:f>Data!$I$4:$I$116</c:f>
              <c:numCache>
                <c:formatCode>0.0</c:formatCode>
                <c:ptCount val="29"/>
                <c:pt idx="0">
                  <c:v>47.878</c:v>
                </c:pt>
                <c:pt idx="1">
                  <c:v>78.653714550628536</c:v>
                </c:pt>
                <c:pt idx="2">
                  <c:v>14.498152527200885</c:v>
                </c:pt>
                <c:pt idx="3">
                  <c:v>15.112203941391581</c:v>
                </c:pt>
                <c:pt idx="4">
                  <c:v>89.541641898898334</c:v>
                </c:pt>
                <c:pt idx="5">
                  <c:v>15.251129185155252</c:v>
                </c:pt>
                <c:pt idx="6">
                  <c:v>15.030008086297263</c:v>
                </c:pt>
                <c:pt idx="7">
                  <c:v>60.043999999999997</c:v>
                </c:pt>
                <c:pt idx="8">
                  <c:v>98.639952305399973</c:v>
                </c:pt>
                <c:pt idx="9">
                  <c:v>18.182193707825093</c:v>
                </c:pt>
                <c:pt idx="10">
                  <c:v>18.952278153993817</c:v>
                </c:pt>
                <c:pt idx="11">
                  <c:v>112.29454752031103</c:v>
                </c:pt>
                <c:pt idx="12">
                  <c:v>19.126504883108357</c:v>
                </c:pt>
                <c:pt idx="13">
                  <c:v>18.849195988421254</c:v>
                </c:pt>
                <c:pt idx="14">
                  <c:v>71.671999999999997</c:v>
                </c:pt>
                <c:pt idx="15">
                  <c:v>117.74236662501875</c:v>
                </c:pt>
                <c:pt idx="16">
                  <c:v>21.703320688615683</c:v>
                </c:pt>
                <c:pt idx="17">
                  <c:v>22.622538136250828</c:v>
                </c:pt>
                <c:pt idx="18">
                  <c:v>134.0412832235649</c:v>
                </c:pt>
                <c:pt idx="19">
                  <c:v>22.83050526250986</c:v>
                </c:pt>
                <c:pt idx="20">
                  <c:v>22.499493286292186</c:v>
                </c:pt>
                <c:pt idx="21">
                  <c:v>40</c:v>
                </c:pt>
                <c:pt idx="22">
                  <c:v>99</c:v>
                </c:pt>
                <c:pt idx="23">
                  <c:v>40</c:v>
                </c:pt>
                <c:pt idx="24">
                  <c:v>99</c:v>
                </c:pt>
                <c:pt idx="25">
                  <c:v>40</c:v>
                </c:pt>
                <c:pt idx="26">
                  <c:v>99</c:v>
                </c:pt>
                <c:pt idx="27">
                  <c:v>40</c:v>
                </c:pt>
                <c:pt idx="28">
                  <c:v>99</c:v>
                </c:pt>
              </c:numCache>
            </c:numRef>
          </c:val>
          <c:extLst>
            <c:ext xmlns:c16="http://schemas.microsoft.com/office/drawing/2014/chart" uri="{C3380CC4-5D6E-409C-BE32-E72D297353CC}">
              <c16:uniqueId val="{00000004-9E72-443E-97C0-A9F931645BBC}"/>
            </c:ext>
          </c:extLst>
        </c:ser>
        <c:dLbls>
          <c:showLegendKey val="0"/>
          <c:showVal val="0"/>
          <c:showCatName val="0"/>
          <c:showSerName val="0"/>
          <c:showPercent val="0"/>
          <c:showBubbleSize val="0"/>
        </c:dLbls>
        <c:gapWidth val="150"/>
        <c:overlap val="100"/>
        <c:axId val="243967344"/>
        <c:axId val="243974064"/>
      </c:barChart>
      <c:catAx>
        <c:axId val="24396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crossAx val="243974064"/>
        <c:crosses val="autoZero"/>
        <c:auto val="1"/>
        <c:lblAlgn val="ctr"/>
        <c:lblOffset val="100"/>
        <c:noMultiLvlLbl val="0"/>
      </c:catAx>
      <c:valAx>
        <c:axId val="243974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r>
                  <a:rPr lang="sv-SE" sz="1500" b="0"/>
                  <a:t>[GWh]</a:t>
                </a:r>
              </a:p>
            </c:rich>
          </c:tx>
          <c:layout>
            <c:manualLayout>
              <c:xMode val="edge"/>
              <c:yMode val="edge"/>
              <c:x val="7.6420410388133167E-3"/>
              <c:y val="0.39681607259098989"/>
            </c:manualLayout>
          </c:layout>
          <c:overlay val="0"/>
          <c:spPr>
            <a:noFill/>
            <a:ln>
              <a:noFill/>
            </a:ln>
            <a:effectLst/>
          </c:spPr>
          <c:txPr>
            <a:bodyPr rot="-54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crossAx val="243967344"/>
        <c:crosses val="autoZero"/>
        <c:crossBetween val="between"/>
      </c:valAx>
      <c:spPr>
        <a:noFill/>
        <a:ln>
          <a:noFill/>
        </a:ln>
        <a:effectLst/>
      </c:spPr>
    </c:plotArea>
    <c:legend>
      <c:legendPos val="b"/>
      <c:layout>
        <c:manualLayout>
          <c:xMode val="edge"/>
          <c:yMode val="edge"/>
          <c:x val="0.19298998736369935"/>
          <c:y val="0.95850322919194164"/>
          <c:w val="0.64443058183614998"/>
          <c:h val="3.5586123116892465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91607707472025E-2"/>
          <c:y val="4.9023539732314929E-2"/>
          <c:w val="0.91905929554914079"/>
          <c:h val="0.8426435888340682"/>
        </c:manualLayout>
      </c:layout>
      <c:barChart>
        <c:barDir val="col"/>
        <c:grouping val="stacked"/>
        <c:varyColors val="0"/>
        <c:ser>
          <c:idx val="0"/>
          <c:order val="0"/>
          <c:tx>
            <c:strRef>
              <c:f>Data!$E$119</c:f>
              <c:strCache>
                <c:ptCount val="1"/>
                <c:pt idx="0">
                  <c:v>Bostäder</c:v>
                </c:pt>
              </c:strCache>
            </c:strRef>
          </c:tx>
          <c:spPr>
            <a:solidFill>
              <a:schemeClr val="accent1"/>
            </a:solidFill>
            <a:ln>
              <a:noFill/>
            </a:ln>
            <a:effectLst/>
          </c:spPr>
          <c:invertIfNegative val="0"/>
          <c:cat>
            <c:strRef>
              <c:extLst>
                <c:ext xmlns:c15="http://schemas.microsoft.com/office/drawing/2012/chart" uri="{02D57815-91ED-43cb-92C2-25804820EDAC}">
                  <c15:fullRef>
                    <c15:sqref>Data!$A$120:$D$128</c15:sqref>
                  </c15:fullRef>
                  <c15:levelRef>
                    <c15:sqref>Data!$D$120:$D$128</c15:sqref>
                  </c15:levelRef>
                </c:ext>
              </c:extLst>
              <c:f>Data!$D$120:$D$128</c:f>
              <c:strCache>
                <c:ptCount val="9"/>
                <c:pt idx="0">
                  <c:v>Dalarna KRE2023</c:v>
                </c:pt>
                <c:pt idx="1">
                  <c:v>Dalarna EM INT2030</c:v>
                </c:pt>
                <c:pt idx="2">
                  <c:v>DalanaEM INT2045</c:v>
                </c:pt>
                <c:pt idx="3">
                  <c:v>Dalarna EM LM 2030</c:v>
                </c:pt>
                <c:pt idx="4">
                  <c:v>Dalarna EM LM 2045</c:v>
                </c:pt>
                <c:pt idx="5">
                  <c:v>Dalarna Regional2030</c:v>
                </c:pt>
                <c:pt idx="6">
                  <c:v>Dalarna Regional2045</c:v>
                </c:pt>
                <c:pt idx="7">
                  <c:v>Dalarna Ny regional2030</c:v>
                </c:pt>
                <c:pt idx="8">
                  <c:v>Dalarna Ny regional 2045</c:v>
                </c:pt>
              </c:strCache>
            </c:strRef>
          </c:cat>
          <c:val>
            <c:numRef>
              <c:f>Data!$E$120:$E$128</c:f>
              <c:numCache>
                <c:formatCode>0.0</c:formatCode>
                <c:ptCount val="9"/>
                <c:pt idx="0">
                  <c:v>1366.2449999999999</c:v>
                </c:pt>
                <c:pt idx="1">
                  <c:v>1356.6681206786193</c:v>
                </c:pt>
                <c:pt idx="2">
                  <c:v>1284.2889726632347</c:v>
                </c:pt>
                <c:pt idx="3">
                  <c:v>1359.2503002311378</c:v>
                </c:pt>
                <c:pt idx="4">
                  <c:v>1293.9435100732974</c:v>
                </c:pt>
                <c:pt idx="5">
                  <c:v>1290</c:v>
                </c:pt>
                <c:pt idx="6">
                  <c:v>1206</c:v>
                </c:pt>
                <c:pt idx="7">
                  <c:v>1289.9990558069335</c:v>
                </c:pt>
                <c:pt idx="8">
                  <c:v>1205.9991172892728</c:v>
                </c:pt>
              </c:numCache>
            </c:numRef>
          </c:val>
          <c:extLst>
            <c:ext xmlns:c16="http://schemas.microsoft.com/office/drawing/2014/chart" uri="{C3380CC4-5D6E-409C-BE32-E72D297353CC}">
              <c16:uniqueId val="{00000000-AABB-4470-9436-4F18ECB4D7DC}"/>
            </c:ext>
          </c:extLst>
        </c:ser>
        <c:ser>
          <c:idx val="1"/>
          <c:order val="1"/>
          <c:tx>
            <c:strRef>
              <c:f>Data!$F$119</c:f>
              <c:strCache>
                <c:ptCount val="1"/>
                <c:pt idx="0">
                  <c:v>Datacenter</c:v>
                </c:pt>
              </c:strCache>
            </c:strRef>
          </c:tx>
          <c:spPr>
            <a:solidFill>
              <a:schemeClr val="accent2"/>
            </a:solidFill>
            <a:ln>
              <a:noFill/>
            </a:ln>
            <a:effectLst/>
          </c:spPr>
          <c:invertIfNegative val="0"/>
          <c:cat>
            <c:strRef>
              <c:extLst>
                <c:ext xmlns:c15="http://schemas.microsoft.com/office/drawing/2012/chart" uri="{02D57815-91ED-43cb-92C2-25804820EDAC}">
                  <c15:fullRef>
                    <c15:sqref>Data!$A$120:$D$128</c15:sqref>
                  </c15:fullRef>
                  <c15:levelRef>
                    <c15:sqref>Data!$D$120:$D$128</c15:sqref>
                  </c15:levelRef>
                </c:ext>
              </c:extLst>
              <c:f>Data!$D$120:$D$128</c:f>
              <c:strCache>
                <c:ptCount val="9"/>
                <c:pt idx="0">
                  <c:v>Dalarna KRE2023</c:v>
                </c:pt>
                <c:pt idx="1">
                  <c:v>Dalarna EM INT2030</c:v>
                </c:pt>
                <c:pt idx="2">
                  <c:v>DalanaEM INT2045</c:v>
                </c:pt>
                <c:pt idx="3">
                  <c:v>Dalarna EM LM 2030</c:v>
                </c:pt>
                <c:pt idx="4">
                  <c:v>Dalarna EM LM 2045</c:v>
                </c:pt>
                <c:pt idx="5">
                  <c:v>Dalarna Regional2030</c:v>
                </c:pt>
                <c:pt idx="6">
                  <c:v>Dalarna Regional2045</c:v>
                </c:pt>
                <c:pt idx="7">
                  <c:v>Dalarna Ny regional2030</c:v>
                </c:pt>
                <c:pt idx="8">
                  <c:v>Dalarna Ny regional 2045</c:v>
                </c:pt>
              </c:strCache>
            </c:strRef>
          </c:cat>
          <c:val>
            <c:numRef>
              <c:f>Data!$F$120:$F$128</c:f>
              <c:numCache>
                <c:formatCode>0.0</c:formatCode>
                <c:ptCount val="9"/>
                <c:pt idx="0">
                  <c:v>0</c:v>
                </c:pt>
                <c:pt idx="1">
                  <c:v>796.36683786007666</c:v>
                </c:pt>
                <c:pt idx="2">
                  <c:v>3688.7591968344354</c:v>
                </c:pt>
                <c:pt idx="3">
                  <c:v>522.00795786007654</c:v>
                </c:pt>
                <c:pt idx="4">
                  <c:v>522.00795786007654</c:v>
                </c:pt>
                <c:pt idx="5">
                  <c:v>1135</c:v>
                </c:pt>
                <c:pt idx="6">
                  <c:v>1892</c:v>
                </c:pt>
                <c:pt idx="7">
                  <c:v>5529</c:v>
                </c:pt>
                <c:pt idx="8">
                  <c:v>7265</c:v>
                </c:pt>
              </c:numCache>
            </c:numRef>
          </c:val>
          <c:extLst>
            <c:ext xmlns:c16="http://schemas.microsoft.com/office/drawing/2014/chart" uri="{C3380CC4-5D6E-409C-BE32-E72D297353CC}">
              <c16:uniqueId val="{00000001-AABB-4470-9436-4F18ECB4D7DC}"/>
            </c:ext>
          </c:extLst>
        </c:ser>
        <c:ser>
          <c:idx val="2"/>
          <c:order val="2"/>
          <c:tx>
            <c:strRef>
              <c:f>Data!$G$119</c:f>
              <c:strCache>
                <c:ptCount val="1"/>
                <c:pt idx="0">
                  <c:v>Industri</c:v>
                </c:pt>
              </c:strCache>
            </c:strRef>
          </c:tx>
          <c:spPr>
            <a:solidFill>
              <a:schemeClr val="accent3"/>
            </a:solidFill>
            <a:ln>
              <a:noFill/>
            </a:ln>
            <a:effectLst/>
          </c:spPr>
          <c:invertIfNegative val="0"/>
          <c:cat>
            <c:strRef>
              <c:extLst>
                <c:ext xmlns:c15="http://schemas.microsoft.com/office/drawing/2012/chart" uri="{02D57815-91ED-43cb-92C2-25804820EDAC}">
                  <c15:fullRef>
                    <c15:sqref>Data!$A$120:$D$128</c15:sqref>
                  </c15:fullRef>
                  <c15:levelRef>
                    <c15:sqref>Data!$D$120:$D$128</c15:sqref>
                  </c15:levelRef>
                </c:ext>
              </c:extLst>
              <c:f>Data!$D$120:$D$128</c:f>
              <c:strCache>
                <c:ptCount val="9"/>
                <c:pt idx="0">
                  <c:v>Dalarna KRE2023</c:v>
                </c:pt>
                <c:pt idx="1">
                  <c:v>Dalarna EM INT2030</c:v>
                </c:pt>
                <c:pt idx="2">
                  <c:v>DalanaEM INT2045</c:v>
                </c:pt>
                <c:pt idx="3">
                  <c:v>Dalarna EM LM 2030</c:v>
                </c:pt>
                <c:pt idx="4">
                  <c:v>Dalarna EM LM 2045</c:v>
                </c:pt>
                <c:pt idx="5">
                  <c:v>Dalarna Regional2030</c:v>
                </c:pt>
                <c:pt idx="6">
                  <c:v>Dalarna Regional2045</c:v>
                </c:pt>
                <c:pt idx="7">
                  <c:v>Dalarna Ny regional2030</c:v>
                </c:pt>
                <c:pt idx="8">
                  <c:v>Dalarna Ny regional 2045</c:v>
                </c:pt>
              </c:strCache>
            </c:strRef>
          </c:cat>
          <c:val>
            <c:numRef>
              <c:f>Data!$G$120:$G$128</c:f>
              <c:numCache>
                <c:formatCode>0.0</c:formatCode>
                <c:ptCount val="9"/>
                <c:pt idx="0">
                  <c:v>2498.559999999999</c:v>
                </c:pt>
                <c:pt idx="1">
                  <c:v>3374</c:v>
                </c:pt>
                <c:pt idx="2">
                  <c:v>4090</c:v>
                </c:pt>
                <c:pt idx="3">
                  <c:v>3287</c:v>
                </c:pt>
                <c:pt idx="4">
                  <c:v>3993</c:v>
                </c:pt>
                <c:pt idx="5">
                  <c:v>4592</c:v>
                </c:pt>
                <c:pt idx="6">
                  <c:v>4592</c:v>
                </c:pt>
                <c:pt idx="7">
                  <c:v>3500</c:v>
                </c:pt>
                <c:pt idx="8">
                  <c:v>3500</c:v>
                </c:pt>
              </c:numCache>
            </c:numRef>
          </c:val>
          <c:extLst>
            <c:ext xmlns:c16="http://schemas.microsoft.com/office/drawing/2014/chart" uri="{C3380CC4-5D6E-409C-BE32-E72D297353CC}">
              <c16:uniqueId val="{00000002-AABB-4470-9436-4F18ECB4D7DC}"/>
            </c:ext>
          </c:extLst>
        </c:ser>
        <c:ser>
          <c:idx val="3"/>
          <c:order val="3"/>
          <c:tx>
            <c:strRef>
              <c:f>Data!$H$119</c:f>
              <c:strCache>
                <c:ptCount val="1"/>
                <c:pt idx="0">
                  <c:v>Inrikes transporter</c:v>
                </c:pt>
              </c:strCache>
            </c:strRef>
          </c:tx>
          <c:spPr>
            <a:solidFill>
              <a:schemeClr val="accent4"/>
            </a:solidFill>
            <a:ln>
              <a:noFill/>
            </a:ln>
            <a:effectLst/>
          </c:spPr>
          <c:invertIfNegative val="0"/>
          <c:cat>
            <c:strRef>
              <c:extLst>
                <c:ext xmlns:c15="http://schemas.microsoft.com/office/drawing/2012/chart" uri="{02D57815-91ED-43cb-92C2-25804820EDAC}">
                  <c15:fullRef>
                    <c15:sqref>Data!$A$120:$D$128</c15:sqref>
                  </c15:fullRef>
                  <c15:levelRef>
                    <c15:sqref>Data!$D$120:$D$128</c15:sqref>
                  </c15:levelRef>
                </c:ext>
              </c:extLst>
              <c:f>Data!$D$120:$D$128</c:f>
              <c:strCache>
                <c:ptCount val="9"/>
                <c:pt idx="0">
                  <c:v>Dalarna KRE2023</c:v>
                </c:pt>
                <c:pt idx="1">
                  <c:v>Dalarna EM INT2030</c:v>
                </c:pt>
                <c:pt idx="2">
                  <c:v>DalanaEM INT2045</c:v>
                </c:pt>
                <c:pt idx="3">
                  <c:v>Dalarna EM LM 2030</c:v>
                </c:pt>
                <c:pt idx="4">
                  <c:v>Dalarna EM LM 2045</c:v>
                </c:pt>
                <c:pt idx="5">
                  <c:v>Dalarna Regional2030</c:v>
                </c:pt>
                <c:pt idx="6">
                  <c:v>Dalarna Regional2045</c:v>
                </c:pt>
                <c:pt idx="7">
                  <c:v>Dalarna Ny regional2030</c:v>
                </c:pt>
                <c:pt idx="8">
                  <c:v>Dalarna Ny regional 2045</c:v>
                </c:pt>
              </c:strCache>
            </c:strRef>
          </c:cat>
          <c:val>
            <c:numRef>
              <c:f>Data!$H$120:$H$128</c:f>
              <c:numCache>
                <c:formatCode>0.0</c:formatCode>
                <c:ptCount val="9"/>
                <c:pt idx="0">
                  <c:v>61.423000000000009</c:v>
                </c:pt>
                <c:pt idx="1">
                  <c:v>290.74126686938541</c:v>
                </c:pt>
                <c:pt idx="2">
                  <c:v>1109.0517137288914</c:v>
                </c:pt>
                <c:pt idx="3">
                  <c:v>281.06847189578343</c:v>
                </c:pt>
                <c:pt idx="4">
                  <c:v>941.06250766215157</c:v>
                </c:pt>
                <c:pt idx="5">
                  <c:v>189</c:v>
                </c:pt>
                <c:pt idx="6">
                  <c:v>590</c:v>
                </c:pt>
                <c:pt idx="7">
                  <c:v>189.00000000000003</c:v>
                </c:pt>
                <c:pt idx="8">
                  <c:v>590</c:v>
                </c:pt>
              </c:numCache>
            </c:numRef>
          </c:val>
          <c:extLst>
            <c:ext xmlns:c16="http://schemas.microsoft.com/office/drawing/2014/chart" uri="{C3380CC4-5D6E-409C-BE32-E72D297353CC}">
              <c16:uniqueId val="{00000003-AABB-4470-9436-4F18ECB4D7DC}"/>
            </c:ext>
          </c:extLst>
        </c:ser>
        <c:ser>
          <c:idx val="4"/>
          <c:order val="4"/>
          <c:tx>
            <c:strRef>
              <c:f>Data!$I$119</c:f>
              <c:strCache>
                <c:ptCount val="1"/>
                <c:pt idx="0">
                  <c:v>Service</c:v>
                </c:pt>
              </c:strCache>
            </c:strRef>
          </c:tx>
          <c:spPr>
            <a:solidFill>
              <a:schemeClr val="accent5"/>
            </a:solidFill>
            <a:ln>
              <a:noFill/>
            </a:ln>
            <a:effectLst/>
          </c:spPr>
          <c:invertIfNegative val="0"/>
          <c:cat>
            <c:strRef>
              <c:extLst>
                <c:ext xmlns:c15="http://schemas.microsoft.com/office/drawing/2012/chart" uri="{02D57815-91ED-43cb-92C2-25804820EDAC}">
                  <c15:fullRef>
                    <c15:sqref>Data!$A$120:$D$128</c15:sqref>
                  </c15:fullRef>
                  <c15:levelRef>
                    <c15:sqref>Data!$D$120:$D$128</c15:sqref>
                  </c15:levelRef>
                </c:ext>
              </c:extLst>
              <c:f>Data!$D$120:$D$128</c:f>
              <c:strCache>
                <c:ptCount val="9"/>
                <c:pt idx="0">
                  <c:v>Dalarna KRE2023</c:v>
                </c:pt>
                <c:pt idx="1">
                  <c:v>Dalarna EM INT2030</c:v>
                </c:pt>
                <c:pt idx="2">
                  <c:v>DalanaEM INT2045</c:v>
                </c:pt>
                <c:pt idx="3">
                  <c:v>Dalarna EM LM 2030</c:v>
                </c:pt>
                <c:pt idx="4">
                  <c:v>Dalarna EM LM 2045</c:v>
                </c:pt>
                <c:pt idx="5">
                  <c:v>Dalarna Regional2030</c:v>
                </c:pt>
                <c:pt idx="6">
                  <c:v>Dalarna Regional2045</c:v>
                </c:pt>
                <c:pt idx="7">
                  <c:v>Dalarna Ny regional2030</c:v>
                </c:pt>
                <c:pt idx="8">
                  <c:v>Dalarna Ny regional 2045</c:v>
                </c:pt>
              </c:strCache>
            </c:strRef>
          </c:cat>
          <c:val>
            <c:numRef>
              <c:f>Data!$I$120:$I$128</c:f>
              <c:numCache>
                <c:formatCode>0.0</c:formatCode>
                <c:ptCount val="9"/>
                <c:pt idx="0">
                  <c:v>1138.913</c:v>
                </c:pt>
                <c:pt idx="1">
                  <c:v>359.48630952634005</c:v>
                </c:pt>
                <c:pt idx="2">
                  <c:v>357.53104974286884</c:v>
                </c:pt>
                <c:pt idx="3">
                  <c:v>344.87936816934587</c:v>
                </c:pt>
                <c:pt idx="4">
                  <c:v>362.79103750475633</c:v>
                </c:pt>
                <c:pt idx="5">
                  <c:v>1871</c:v>
                </c:pt>
                <c:pt idx="6">
                  <c:v>2130</c:v>
                </c:pt>
                <c:pt idx="7">
                  <c:v>1870.9999999999998</c:v>
                </c:pt>
                <c:pt idx="8">
                  <c:v>2129.9999999999995</c:v>
                </c:pt>
              </c:numCache>
            </c:numRef>
          </c:val>
          <c:extLst>
            <c:ext xmlns:c16="http://schemas.microsoft.com/office/drawing/2014/chart" uri="{C3380CC4-5D6E-409C-BE32-E72D297353CC}">
              <c16:uniqueId val="{00000004-AABB-4470-9436-4F18ECB4D7DC}"/>
            </c:ext>
          </c:extLst>
        </c:ser>
        <c:dLbls>
          <c:showLegendKey val="0"/>
          <c:showVal val="0"/>
          <c:showCatName val="0"/>
          <c:showSerName val="0"/>
          <c:showPercent val="0"/>
          <c:showBubbleSize val="0"/>
        </c:dLbls>
        <c:gapWidth val="150"/>
        <c:overlap val="100"/>
        <c:axId val="590479263"/>
        <c:axId val="590488863"/>
      </c:barChart>
      <c:catAx>
        <c:axId val="590479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crossAx val="590488863"/>
        <c:crosses val="autoZero"/>
        <c:auto val="1"/>
        <c:lblAlgn val="ctr"/>
        <c:lblOffset val="100"/>
        <c:noMultiLvlLbl val="0"/>
      </c:catAx>
      <c:valAx>
        <c:axId val="590488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sv-SE" sz="1500"/>
                  <a:t>[GWh]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crossAx val="590479263"/>
        <c:crosses val="autoZero"/>
        <c:crossBetween val="between"/>
      </c:valAx>
      <c:spPr>
        <a:noFill/>
        <a:ln>
          <a:noFill/>
        </a:ln>
        <a:effectLst/>
      </c:spPr>
    </c:plotArea>
    <c:legend>
      <c:legendPos val="b"/>
      <c:layout>
        <c:manualLayout>
          <c:xMode val="edge"/>
          <c:yMode val="edge"/>
          <c:x val="0.19482200724582055"/>
          <c:y val="0.9364299051197077"/>
          <c:w val="0.61035588594229773"/>
          <c:h val="6.3570094880292263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baseline="0"/>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sv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svg"/><Relationship Id="rId21" Type="http://schemas.openxmlformats.org/officeDocument/2006/relationships/image" Target="../media/image21.png"/><Relationship Id="rId7" Type="http://schemas.openxmlformats.org/officeDocument/2006/relationships/image" Target="../media/image7.svg"/><Relationship Id="rId12" Type="http://schemas.openxmlformats.org/officeDocument/2006/relationships/image" Target="../media/image12.png"/><Relationship Id="rId17" Type="http://schemas.openxmlformats.org/officeDocument/2006/relationships/image" Target="../media/image17.sv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24" Type="http://schemas.openxmlformats.org/officeDocument/2006/relationships/image" Target="../media/image24.png"/><Relationship Id="rId5" Type="http://schemas.openxmlformats.org/officeDocument/2006/relationships/image" Target="../media/image5.svg"/><Relationship Id="rId15" Type="http://schemas.openxmlformats.org/officeDocument/2006/relationships/image" Target="../media/image15.sv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190500</xdr:colOff>
      <xdr:row>0</xdr:row>
      <xdr:rowOff>0</xdr:rowOff>
    </xdr:from>
    <xdr:to>
      <xdr:col>24</xdr:col>
      <xdr:colOff>434974</xdr:colOff>
      <xdr:row>5</xdr:row>
      <xdr:rowOff>91018</xdr:rowOff>
    </xdr:to>
    <xdr:sp macro="" textlink="">
      <xdr:nvSpPr>
        <xdr:cNvPr id="2" name="textruta 1">
          <a:extLst>
            <a:ext uri="{FF2B5EF4-FFF2-40B4-BE49-F238E27FC236}">
              <a16:creationId xmlns:a16="http://schemas.microsoft.com/office/drawing/2014/main" id="{35080887-898E-4FD5-BFED-70D92E13C47B}"/>
            </a:ext>
          </a:extLst>
        </xdr:cNvPr>
        <xdr:cNvSpPr txBox="1"/>
      </xdr:nvSpPr>
      <xdr:spPr>
        <a:xfrm>
          <a:off x="3975100" y="0"/>
          <a:ext cx="14798674" cy="1043518"/>
        </a:xfrm>
        <a:prstGeom prst="rect">
          <a:avLst/>
        </a:prstGeom>
        <a:solidFill>
          <a:schemeClr val="accent1"/>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2400" b="1" kern="1200">
              <a:solidFill>
                <a:schemeClr val="bg1"/>
              </a:solidFill>
            </a:rPr>
            <a:t>Information</a:t>
          </a:r>
          <a:r>
            <a:rPr lang="sv-SE" sz="2400" b="1" kern="1200" baseline="0">
              <a:solidFill>
                <a:schemeClr val="bg1"/>
              </a:solidFill>
            </a:rPr>
            <a:t> om data </a:t>
          </a:r>
        </a:p>
        <a:p>
          <a:pPr algn="ctr"/>
          <a:r>
            <a:rPr lang="sv-SE" sz="2400" b="1" kern="1200" baseline="0">
              <a:solidFill>
                <a:schemeClr val="bg1"/>
              </a:solidFill>
            </a:rPr>
            <a:t>Läs detta innan användning av kalkylbladet </a:t>
          </a:r>
          <a:endParaRPr lang="sv-SE" sz="2400" b="1" kern="1200">
            <a:solidFill>
              <a:schemeClr val="bg1"/>
            </a:solidFill>
          </a:endParaRPr>
        </a:p>
      </xdr:txBody>
    </xdr:sp>
    <xdr:clientData/>
  </xdr:twoCellAnchor>
  <xdr:twoCellAnchor editAs="oneCell">
    <xdr:from>
      <xdr:col>0</xdr:col>
      <xdr:colOff>0</xdr:colOff>
      <xdr:row>3</xdr:row>
      <xdr:rowOff>0</xdr:rowOff>
    </xdr:from>
    <xdr:to>
      <xdr:col>0</xdr:col>
      <xdr:colOff>3569383</xdr:colOff>
      <xdr:row>7</xdr:row>
      <xdr:rowOff>10848</xdr:rowOff>
    </xdr:to>
    <xdr:pic>
      <xdr:nvPicPr>
        <xdr:cNvPr id="3" name="Bildobjekt 2">
          <a:extLst>
            <a:ext uri="{FF2B5EF4-FFF2-40B4-BE49-F238E27FC236}">
              <a16:creationId xmlns:a16="http://schemas.microsoft.com/office/drawing/2014/main" id="{707B40BD-72BC-4983-8F98-D6E5DF284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0"/>
          <a:ext cx="3563033" cy="757766"/>
        </a:xfrm>
        <a:prstGeom prst="rect">
          <a:avLst/>
        </a:prstGeom>
      </xdr:spPr>
    </xdr:pic>
    <xdr:clientData/>
  </xdr:twoCellAnchor>
  <xdr:twoCellAnchor>
    <xdr:from>
      <xdr:col>1</xdr:col>
      <xdr:colOff>587375</xdr:colOff>
      <xdr:row>9</xdr:row>
      <xdr:rowOff>28575</xdr:rowOff>
    </xdr:from>
    <xdr:to>
      <xdr:col>24</xdr:col>
      <xdr:colOff>127000</xdr:colOff>
      <xdr:row>24</xdr:row>
      <xdr:rowOff>104775</xdr:rowOff>
    </xdr:to>
    <xdr:sp macro="" textlink="">
      <xdr:nvSpPr>
        <xdr:cNvPr id="4" name="textruta 3">
          <a:extLst>
            <a:ext uri="{FF2B5EF4-FFF2-40B4-BE49-F238E27FC236}">
              <a16:creationId xmlns:a16="http://schemas.microsoft.com/office/drawing/2014/main" id="{A7EC3B27-1467-BE07-DDBD-D20B6FF1FF56}"/>
            </a:ext>
          </a:extLst>
        </xdr:cNvPr>
        <xdr:cNvSpPr txBox="1"/>
      </xdr:nvSpPr>
      <xdr:spPr>
        <a:xfrm>
          <a:off x="4365625" y="1758950"/>
          <a:ext cx="13954125" cy="29495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500">
              <a:solidFill>
                <a:schemeClr val="dk1"/>
              </a:solidFill>
              <a:effectLst/>
              <a:latin typeface="+mn-lt"/>
              <a:ea typeface="+mn-ea"/>
              <a:cs typeface="+mn-cs"/>
            </a:rPr>
            <a:t>Detta Excel blad är framtaget av Energiintelligent Dalarna för att stödja kommunerna i deras arbete med att at fram framtidsscenarion för elbehovet i respektive kommun.</a:t>
          </a:r>
        </a:p>
        <a:p>
          <a:r>
            <a:rPr lang="sv-SE" sz="1500">
              <a:solidFill>
                <a:schemeClr val="dk1"/>
              </a:solidFill>
              <a:effectLst/>
              <a:latin typeface="+mn-lt"/>
              <a:ea typeface="+mn-ea"/>
              <a:cs typeface="+mn-cs"/>
            </a:rPr>
            <a:t>Excelbladet består av tre olika flikar:</a:t>
          </a:r>
        </a:p>
        <a:p>
          <a:endParaRPr lang="sv-SE" sz="1500">
            <a:solidFill>
              <a:schemeClr val="dk1"/>
            </a:solidFill>
            <a:effectLst/>
            <a:latin typeface="+mn-lt"/>
            <a:ea typeface="+mn-ea"/>
            <a:cs typeface="+mn-cs"/>
          </a:endParaRPr>
        </a:p>
        <a:p>
          <a:pPr lvl="1"/>
          <a:r>
            <a:rPr lang="sv-SE" sz="1500">
              <a:solidFill>
                <a:schemeClr val="dk1"/>
              </a:solidFill>
              <a:effectLst/>
              <a:latin typeface="+mn-lt"/>
              <a:ea typeface="+mn-ea"/>
              <a:cs typeface="+mn-cs"/>
            </a:rPr>
            <a:t>	Fliken </a:t>
          </a:r>
          <a:r>
            <a:rPr lang="sv-SE" sz="1500" b="1">
              <a:solidFill>
                <a:schemeClr val="dk1"/>
              </a:solidFill>
              <a:effectLst/>
              <a:latin typeface="+mn-lt"/>
              <a:ea typeface="+mn-ea"/>
              <a:cs typeface="+mn-cs"/>
            </a:rPr>
            <a:t>Information om data</a:t>
          </a:r>
          <a:r>
            <a:rPr lang="sv-SE" sz="1500">
              <a:solidFill>
                <a:schemeClr val="dk1"/>
              </a:solidFill>
              <a:effectLst/>
              <a:latin typeface="+mn-lt"/>
              <a:ea typeface="+mn-ea"/>
              <a:cs typeface="+mn-cs"/>
            </a:rPr>
            <a:t> som beskriver hur bladet kan användas samt beräkningar bakom data. </a:t>
          </a:r>
        </a:p>
        <a:p>
          <a:pPr lvl="1"/>
          <a:endParaRPr lang="sv-SE" sz="15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sv-SE" sz="1500">
              <a:solidFill>
                <a:schemeClr val="dk1"/>
              </a:solidFill>
              <a:effectLst/>
              <a:latin typeface="+mn-lt"/>
              <a:ea typeface="+mn-ea"/>
              <a:cs typeface="+mn-cs"/>
            </a:rPr>
            <a:t>	Fliken </a:t>
          </a:r>
          <a:r>
            <a:rPr lang="sv-SE" sz="1500" b="1">
              <a:solidFill>
                <a:schemeClr val="dk1"/>
              </a:solidFill>
              <a:effectLst/>
              <a:latin typeface="+mn-lt"/>
              <a:ea typeface="+mn-ea"/>
              <a:cs typeface="+mn-cs"/>
            </a:rPr>
            <a:t>Data </a:t>
          </a:r>
          <a:r>
            <a:rPr lang="sv-SE" sz="1500">
              <a:solidFill>
                <a:schemeClr val="dk1"/>
              </a:solidFill>
              <a:effectLst/>
              <a:latin typeface="+mn-lt"/>
              <a:ea typeface="+mn-ea"/>
              <a:cs typeface="+mn-cs"/>
            </a:rPr>
            <a:t>ligger till grund för fliken Framtidsscenarion och </a:t>
          </a:r>
          <a:r>
            <a:rPr lang="sv-SE" sz="1500" u="sng">
              <a:solidFill>
                <a:schemeClr val="dk1"/>
              </a:solidFill>
              <a:effectLst/>
              <a:latin typeface="+mn-lt"/>
              <a:ea typeface="+mn-ea"/>
              <a:cs typeface="+mn-cs"/>
            </a:rPr>
            <a:t>ska inte röras</a:t>
          </a:r>
          <a:r>
            <a:rPr lang="sv-SE" sz="1500">
              <a:solidFill>
                <a:schemeClr val="dk1"/>
              </a:solidFill>
              <a:effectLst/>
              <a:latin typeface="+mn-lt"/>
              <a:ea typeface="+mn-ea"/>
              <a:cs typeface="+mn-cs"/>
            </a:rPr>
            <a:t>. Fliken</a:t>
          </a:r>
          <a:r>
            <a:rPr lang="sv-SE" sz="1500" baseline="0">
              <a:solidFill>
                <a:schemeClr val="dk1"/>
              </a:solidFill>
              <a:effectLst/>
              <a:latin typeface="+mn-lt"/>
              <a:ea typeface="+mn-ea"/>
              <a:cs typeface="+mn-cs"/>
            </a:rPr>
            <a:t> </a:t>
          </a:r>
          <a:r>
            <a:rPr lang="sv-SE" sz="1500">
              <a:solidFill>
                <a:schemeClr val="dk1"/>
              </a:solidFill>
              <a:effectLst/>
              <a:latin typeface="+mn-lt"/>
              <a:ea typeface="+mn-ea"/>
              <a:cs typeface="+mn-cs"/>
            </a:rPr>
            <a:t> består av två tabeller. En med elbehov per sektor för respektive scenario och år på 		kommunal 	nivå och en med elbehov per sektor för respektive scenario och år på regional nivå. Observera att tabellen kommer att juseras efter val gjorda</a:t>
          </a:r>
          <a:r>
            <a:rPr lang="sv-SE" sz="1500" baseline="0">
              <a:solidFill>
                <a:schemeClr val="dk1"/>
              </a:solidFill>
              <a:effectLst/>
              <a:latin typeface="+mn-lt"/>
              <a:ea typeface="+mn-ea"/>
              <a:cs typeface="+mn-cs"/>
            </a:rPr>
            <a:t> i fliken 	framtidscenarion. </a:t>
          </a:r>
          <a:endParaRPr lang="sv-SE" sz="1500">
            <a:solidFill>
              <a:schemeClr val="dk1"/>
            </a:solidFill>
            <a:effectLst/>
            <a:latin typeface="+mn-lt"/>
            <a:ea typeface="+mn-ea"/>
            <a:cs typeface="+mn-cs"/>
          </a:endParaRPr>
        </a:p>
        <a:p>
          <a:pPr lvl="1"/>
          <a:endParaRPr lang="sv-SE" sz="1500">
            <a:solidFill>
              <a:schemeClr val="dk1"/>
            </a:solidFill>
            <a:effectLst/>
            <a:latin typeface="+mn-lt"/>
            <a:ea typeface="+mn-ea"/>
            <a:cs typeface="+mn-cs"/>
          </a:endParaRPr>
        </a:p>
        <a:p>
          <a:pPr lvl="1"/>
          <a:r>
            <a:rPr lang="sv-SE" sz="1500">
              <a:solidFill>
                <a:schemeClr val="dk1"/>
              </a:solidFill>
              <a:effectLst/>
              <a:latin typeface="+mn-lt"/>
              <a:ea typeface="+mn-ea"/>
              <a:cs typeface="+mn-cs"/>
            </a:rPr>
            <a:t>	Fliken </a:t>
          </a:r>
          <a:r>
            <a:rPr lang="sv-SE" sz="1500" b="1">
              <a:solidFill>
                <a:schemeClr val="dk1"/>
              </a:solidFill>
              <a:effectLst/>
              <a:latin typeface="+mn-lt"/>
              <a:ea typeface="+mn-ea"/>
              <a:cs typeface="+mn-cs"/>
            </a:rPr>
            <a:t>Framtidsscenarion</a:t>
          </a:r>
          <a:r>
            <a:rPr lang="sv-SE" sz="1500">
              <a:solidFill>
                <a:schemeClr val="dk1"/>
              </a:solidFill>
              <a:effectLst/>
              <a:latin typeface="+mn-lt"/>
              <a:ea typeface="+mn-ea"/>
              <a:cs typeface="+mn-cs"/>
            </a:rPr>
            <a:t> där olika grafer genereras utifrån valda kriterier såsom kommun, år och scenario. En graf över de regionala scenariona visas också. Fliken innehåller 	även tre tabeller per år där en visar elbehovet på regional nivå, en det viktade elbehovet för vald kommun och en där elbehovet kan justeras för vald kommun i tre olika scenarion, lägsta,    	högsta och önskvärt.</a:t>
          </a:r>
        </a:p>
        <a:p>
          <a:endParaRPr lang="sv-SE" sz="1100" kern="1200"/>
        </a:p>
      </xdr:txBody>
    </xdr:sp>
    <xdr:clientData/>
  </xdr:twoCellAnchor>
  <xdr:twoCellAnchor editAs="oneCell">
    <xdr:from>
      <xdr:col>2</xdr:col>
      <xdr:colOff>271179</xdr:colOff>
      <xdr:row>15</xdr:row>
      <xdr:rowOff>72926</xdr:rowOff>
    </xdr:from>
    <xdr:to>
      <xdr:col>3</xdr:col>
      <xdr:colOff>196851</xdr:colOff>
      <xdr:row>18</xdr:row>
      <xdr:rowOff>36738</xdr:rowOff>
    </xdr:to>
    <xdr:pic>
      <xdr:nvPicPr>
        <xdr:cNvPr id="8" name="Bild 7" descr="Tabell med hel fyllning">
          <a:extLst>
            <a:ext uri="{FF2B5EF4-FFF2-40B4-BE49-F238E27FC236}">
              <a16:creationId xmlns:a16="http://schemas.microsoft.com/office/drawing/2014/main" id="{D11C402B-A37F-9E48-31D4-553E554BAEE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661750" y="2948569"/>
          <a:ext cx="530283" cy="535312"/>
        </a:xfrm>
        <a:prstGeom prst="rect">
          <a:avLst/>
        </a:prstGeom>
      </xdr:spPr>
    </xdr:pic>
    <xdr:clientData/>
  </xdr:twoCellAnchor>
  <xdr:twoCellAnchor editAs="oneCell">
    <xdr:from>
      <xdr:col>2</xdr:col>
      <xdr:colOff>248445</xdr:colOff>
      <xdr:row>19</xdr:row>
      <xdr:rowOff>93486</xdr:rowOff>
    </xdr:from>
    <xdr:to>
      <xdr:col>3</xdr:col>
      <xdr:colOff>212158</xdr:colOff>
      <xdr:row>22</xdr:row>
      <xdr:rowOff>97229</xdr:rowOff>
    </xdr:to>
    <xdr:pic>
      <xdr:nvPicPr>
        <xdr:cNvPr id="10" name="Bild 9" descr="Stapeldiagram med uppåtgående trend med hel fyllning">
          <a:extLst>
            <a:ext uri="{FF2B5EF4-FFF2-40B4-BE49-F238E27FC236}">
              <a16:creationId xmlns:a16="http://schemas.microsoft.com/office/drawing/2014/main" id="{284CF9C8-389D-0B2C-E0FE-F8F86779909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859522" y="3639717"/>
          <a:ext cx="608482" cy="560589"/>
        </a:xfrm>
        <a:prstGeom prst="rect">
          <a:avLst/>
        </a:prstGeom>
      </xdr:spPr>
    </xdr:pic>
    <xdr:clientData/>
  </xdr:twoCellAnchor>
  <xdr:twoCellAnchor editAs="oneCell">
    <xdr:from>
      <xdr:col>2</xdr:col>
      <xdr:colOff>308430</xdr:colOff>
      <xdr:row>12</xdr:row>
      <xdr:rowOff>127000</xdr:rowOff>
    </xdr:from>
    <xdr:to>
      <xdr:col>3</xdr:col>
      <xdr:colOff>168284</xdr:colOff>
      <xdr:row>15</xdr:row>
      <xdr:rowOff>11338</xdr:rowOff>
    </xdr:to>
    <xdr:pic>
      <xdr:nvPicPr>
        <xdr:cNvPr id="12" name="Bild 11" descr="Information med hel fyllning">
          <a:extLst>
            <a:ext uri="{FF2B5EF4-FFF2-40B4-BE49-F238E27FC236}">
              <a16:creationId xmlns:a16="http://schemas.microsoft.com/office/drawing/2014/main" id="{C752C6AD-A753-7B5F-50E0-A3B18588AB7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699001" y="2431143"/>
          <a:ext cx="467640" cy="455838"/>
        </a:xfrm>
        <a:prstGeom prst="rect">
          <a:avLst/>
        </a:prstGeom>
      </xdr:spPr>
    </xdr:pic>
    <xdr:clientData/>
  </xdr:twoCellAnchor>
  <xdr:twoCellAnchor>
    <xdr:from>
      <xdr:col>2</xdr:col>
      <xdr:colOff>0</xdr:colOff>
      <xdr:row>27</xdr:row>
      <xdr:rowOff>0</xdr:rowOff>
    </xdr:from>
    <xdr:to>
      <xdr:col>24</xdr:col>
      <xdr:colOff>210910</xdr:colOff>
      <xdr:row>44</xdr:row>
      <xdr:rowOff>9071</xdr:rowOff>
    </xdr:to>
    <xdr:sp macro="" textlink="">
      <xdr:nvSpPr>
        <xdr:cNvPr id="13" name="textruta 12">
          <a:extLst>
            <a:ext uri="{FF2B5EF4-FFF2-40B4-BE49-F238E27FC236}">
              <a16:creationId xmlns:a16="http://schemas.microsoft.com/office/drawing/2014/main" id="{0EF8C861-7380-4318-A22B-94C4D0E78E64}"/>
            </a:ext>
          </a:extLst>
        </xdr:cNvPr>
        <xdr:cNvSpPr txBox="1"/>
      </xdr:nvSpPr>
      <xdr:spPr>
        <a:xfrm>
          <a:off x="4390571" y="5161643"/>
          <a:ext cx="14117410" cy="305707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Regionala scenarion</a:t>
          </a:r>
        </a:p>
        <a:p>
          <a:r>
            <a:rPr lang="sv-SE" sz="1500">
              <a:solidFill>
                <a:schemeClr val="dk1"/>
              </a:solidFill>
              <a:effectLst/>
              <a:latin typeface="+mn-lt"/>
              <a:ea typeface="+mn-ea"/>
              <a:cs typeface="+mn-cs"/>
            </a:rPr>
            <a:t>Det regionala scenariot är hämtat från Färdplanen för smarta energisystem: </a:t>
          </a:r>
          <a:r>
            <a:rPr lang="sv-SE" sz="1500" u="sng">
              <a:solidFill>
                <a:schemeClr val="dk1"/>
              </a:solidFill>
              <a:effectLst/>
              <a:latin typeface="+mn-lt"/>
              <a:ea typeface="+mn-ea"/>
              <a:cs typeface="+mn-cs"/>
              <a:hlinkClick xmlns:r="http://schemas.openxmlformats.org/officeDocument/2006/relationships" r:id=""/>
            </a:rPr>
            <a:t>Fardplan-energisystem-Uppdaterad-250311.pdf</a:t>
          </a:r>
          <a:r>
            <a:rPr lang="sv-SE" sz="1500">
              <a:solidFill>
                <a:schemeClr val="dk1"/>
              </a:solidFill>
              <a:effectLst/>
              <a:latin typeface="+mn-lt"/>
              <a:ea typeface="+mn-ea"/>
              <a:cs typeface="+mn-cs"/>
            </a:rPr>
            <a:t>. </a:t>
          </a:r>
        </a:p>
        <a:p>
          <a:r>
            <a:rPr lang="sv-SE" sz="1500">
              <a:solidFill>
                <a:schemeClr val="dk1"/>
              </a:solidFill>
              <a:effectLst/>
              <a:latin typeface="+mn-lt"/>
              <a:ea typeface="+mn-ea"/>
              <a:cs typeface="+mn-cs"/>
            </a:rPr>
            <a:t>Då ny information om datahallar har tillkommit sen färdplanen publicerades har ett nytt scenario adderats som kallas ”ny regional” med uppdaterade uppgifter. </a:t>
          </a:r>
        </a:p>
        <a:p>
          <a:endParaRPr lang="sv-SE" sz="1500">
            <a:solidFill>
              <a:schemeClr val="dk1"/>
            </a:solidFill>
            <a:effectLst/>
            <a:latin typeface="+mn-lt"/>
            <a:ea typeface="+mn-ea"/>
            <a:cs typeface="+mn-cs"/>
          </a:endParaRPr>
        </a:p>
        <a:p>
          <a:r>
            <a:rPr lang="sv-SE" sz="1500" kern="1200">
              <a:solidFill>
                <a:schemeClr val="dk1"/>
              </a:solidFill>
              <a:effectLst/>
              <a:latin typeface="+mn-lt"/>
              <a:ea typeface="+mn-ea"/>
              <a:cs typeface="+mn-cs"/>
            </a:rPr>
            <a:t>Tabell över de regionala scenariona på länsnivå:</a:t>
          </a:r>
        </a:p>
        <a:p>
          <a:endParaRPr lang="sv-SE" sz="1100" kern="1200"/>
        </a:p>
      </xdr:txBody>
    </xdr:sp>
    <xdr:clientData/>
  </xdr:twoCellAnchor>
  <xdr:twoCellAnchor>
    <xdr:from>
      <xdr:col>2</xdr:col>
      <xdr:colOff>0</xdr:colOff>
      <xdr:row>45</xdr:row>
      <xdr:rowOff>184150</xdr:rowOff>
    </xdr:from>
    <xdr:to>
      <xdr:col>24</xdr:col>
      <xdr:colOff>210910</xdr:colOff>
      <xdr:row>69</xdr:row>
      <xdr:rowOff>9769</xdr:rowOff>
    </xdr:to>
    <xdr:sp macro="" textlink="">
      <xdr:nvSpPr>
        <xdr:cNvPr id="16" name="textruta 15">
          <a:extLst>
            <a:ext uri="{FF2B5EF4-FFF2-40B4-BE49-F238E27FC236}">
              <a16:creationId xmlns:a16="http://schemas.microsoft.com/office/drawing/2014/main" id="{B714EE84-CF5C-4387-8FBB-9459B3F621AF}"/>
            </a:ext>
          </a:extLst>
        </xdr:cNvPr>
        <xdr:cNvSpPr txBox="1"/>
      </xdr:nvSpPr>
      <xdr:spPr>
        <a:xfrm>
          <a:off x="4611077" y="8370765"/>
          <a:ext cx="14952679" cy="428038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Energimyndighetens scenarion </a:t>
          </a:r>
        </a:p>
        <a:p>
          <a:r>
            <a:rPr lang="sv-SE" sz="1500">
              <a:solidFill>
                <a:schemeClr val="dk1"/>
              </a:solidFill>
              <a:effectLst/>
              <a:latin typeface="+mn-lt"/>
              <a:ea typeface="+mn-ea"/>
              <a:cs typeface="+mn-cs"/>
            </a:rPr>
            <a:t>Energimyndighetens scenarion </a:t>
          </a:r>
          <a:r>
            <a:rPr lang="sv-SE" sz="1500" b="1">
              <a:solidFill>
                <a:schemeClr val="dk1"/>
              </a:solidFill>
              <a:effectLst/>
              <a:latin typeface="+mn-lt"/>
              <a:ea typeface="+mn-ea"/>
              <a:cs typeface="+mn-cs"/>
            </a:rPr>
            <a:t>internationell tillväxt </a:t>
          </a:r>
          <a:r>
            <a:rPr lang="sv-SE" sz="1500">
              <a:solidFill>
                <a:schemeClr val="dk1"/>
              </a:solidFill>
              <a:effectLst/>
              <a:latin typeface="+mn-lt"/>
              <a:ea typeface="+mn-ea"/>
              <a:cs typeface="+mn-cs"/>
            </a:rPr>
            <a:t>och </a:t>
          </a:r>
          <a:r>
            <a:rPr lang="sv-SE" sz="1500" b="1">
              <a:solidFill>
                <a:schemeClr val="dk1"/>
              </a:solidFill>
              <a:effectLst/>
              <a:latin typeface="+mn-lt"/>
              <a:ea typeface="+mn-ea"/>
              <a:cs typeface="+mn-cs"/>
            </a:rPr>
            <a:t>lokal miljöhänsyn </a:t>
          </a:r>
          <a:r>
            <a:rPr lang="sv-SE" sz="1500">
              <a:solidFill>
                <a:schemeClr val="dk1"/>
              </a:solidFill>
              <a:effectLst/>
              <a:latin typeface="+mn-lt"/>
              <a:ea typeface="+mn-ea"/>
              <a:cs typeface="+mn-cs"/>
            </a:rPr>
            <a:t>är hämtade från följande underlag: </a:t>
          </a:r>
          <a:r>
            <a:rPr lang="sv-SE" sz="1500" b="1" u="sng">
              <a:solidFill>
                <a:schemeClr val="dk1"/>
              </a:solidFill>
              <a:effectLst/>
              <a:latin typeface="+mn-lt"/>
              <a:ea typeface="+mn-ea"/>
              <a:cs typeface="+mn-cs"/>
              <a:hlinkClick xmlns:r="http://schemas.openxmlformats.org/officeDocument/2006/relationships" r:id=""/>
            </a:rPr>
            <a:t>Framtida elbehov per län</a:t>
          </a:r>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500" i="0" baseline="0">
              <a:solidFill>
                <a:schemeClr val="dk1"/>
              </a:solidFill>
              <a:effectLst/>
              <a:latin typeface="+mn-lt"/>
              <a:ea typeface="+mn-ea"/>
              <a:cs typeface="+mn-cs"/>
            </a:rPr>
            <a:t>Energimyndighetens egna beskrivning av scenariona: </a:t>
          </a:r>
          <a:endParaRPr lang="sv-SE" sz="1500">
            <a:effectLst/>
          </a:endParaRPr>
        </a:p>
        <a:p>
          <a:pPr algn="l"/>
          <a:r>
            <a:rPr lang="sv-SE" sz="1500" i="1">
              <a:solidFill>
                <a:schemeClr val="dk1"/>
              </a:solidFill>
              <a:effectLst/>
              <a:latin typeface="+mn-lt"/>
              <a:ea typeface="+mn-ea"/>
              <a:cs typeface="+mn-cs"/>
            </a:rPr>
            <a:t>Underlaget är en analys av det framtida elbehovet som baseras på tre möjliga framtida scenarier fram till 2050. Inget av scenarierna ska ses som mer eller mindre sannolikt än de andra. Underlaget ger en översiktlig bild av hur elbehovet kan utvecklas på regional nivå. För att få en mer detaljerad förståelse av antaganden och resultat rekommenderar vi dig att ta del av våra nationella scenarier. </a:t>
          </a:r>
        </a:p>
        <a:p>
          <a:pPr algn="l"/>
          <a:endParaRPr lang="sv-SE" sz="1500" b="1">
            <a:solidFill>
              <a:schemeClr val="dk1"/>
            </a:solidFill>
            <a:effectLst/>
            <a:latin typeface="+mn-lt"/>
            <a:ea typeface="+mn-ea"/>
            <a:cs typeface="+mn-cs"/>
          </a:endParaRPr>
        </a:p>
        <a:p>
          <a:r>
            <a:rPr lang="sv-SE" sz="1500" b="0">
              <a:solidFill>
                <a:schemeClr val="dk1"/>
              </a:solidFill>
              <a:effectLst/>
              <a:latin typeface="+mn-lt"/>
              <a:ea typeface="+mn-ea"/>
              <a:cs typeface="+mn-cs"/>
            </a:rPr>
            <a:t>Observera att endast två av energimyndighetens scenarion är med i detta underlag</a:t>
          </a:r>
          <a:r>
            <a:rPr lang="sv-SE" sz="1500" b="1">
              <a:solidFill>
                <a:schemeClr val="dk1"/>
              </a:solidFill>
              <a:effectLst/>
              <a:latin typeface="+mn-lt"/>
              <a:ea typeface="+mn-ea"/>
              <a:cs typeface="+mn-cs"/>
            </a:rPr>
            <a:t>. </a:t>
          </a:r>
          <a:endParaRPr lang="sv-SE" sz="1500">
            <a:solidFill>
              <a:schemeClr val="dk1"/>
            </a:solidFill>
            <a:effectLst/>
            <a:latin typeface="+mn-lt"/>
            <a:ea typeface="+mn-ea"/>
            <a:cs typeface="+mn-cs"/>
          </a:endParaRPr>
        </a:p>
        <a:p>
          <a:endParaRPr lang="sv-SE" sz="1100" kern="1200"/>
        </a:p>
        <a:p>
          <a:pPr marL="0" marR="0" lvl="0" indent="0" defTabSz="914400" eaLnBrk="1" fontAlgn="auto" latinLnBrk="0" hangingPunct="1">
            <a:lnSpc>
              <a:spcPct val="100000"/>
            </a:lnSpc>
            <a:spcBef>
              <a:spcPts val="0"/>
            </a:spcBef>
            <a:spcAft>
              <a:spcPts val="0"/>
            </a:spcAft>
            <a:buClrTx/>
            <a:buSzTx/>
            <a:buFontTx/>
            <a:buNone/>
            <a:tabLst/>
            <a:defRPr/>
          </a:pPr>
          <a:r>
            <a:rPr lang="sv-SE" sz="1500">
              <a:solidFill>
                <a:schemeClr val="dk1"/>
              </a:solidFill>
              <a:effectLst/>
              <a:latin typeface="+mn-lt"/>
              <a:ea typeface="+mn-ea"/>
              <a:cs typeface="+mn-cs"/>
            </a:rPr>
            <a:t>Tabell över de energimyndighetens scenariona på länsnivå:</a:t>
          </a:r>
          <a:endParaRPr lang="sv-SE" sz="1500">
            <a:effectLst/>
          </a:endParaRPr>
        </a:p>
        <a:p>
          <a:endParaRPr lang="sv-SE" sz="1100" kern="1200"/>
        </a:p>
      </xdr:txBody>
    </xdr:sp>
    <xdr:clientData/>
  </xdr:twoCellAnchor>
  <xdr:twoCellAnchor>
    <xdr:from>
      <xdr:col>2</xdr:col>
      <xdr:colOff>9071</xdr:colOff>
      <xdr:row>72</xdr:row>
      <xdr:rowOff>163285</xdr:rowOff>
    </xdr:from>
    <xdr:to>
      <xdr:col>24</xdr:col>
      <xdr:colOff>219981</xdr:colOff>
      <xdr:row>123</xdr:row>
      <xdr:rowOff>95250</xdr:rowOff>
    </xdr:to>
    <xdr:sp macro="" textlink="">
      <xdr:nvSpPr>
        <xdr:cNvPr id="18" name="textruta 17">
          <a:extLst>
            <a:ext uri="{FF2B5EF4-FFF2-40B4-BE49-F238E27FC236}">
              <a16:creationId xmlns:a16="http://schemas.microsoft.com/office/drawing/2014/main" id="{07C6E67F-157B-4851-81C9-0BA8FC8E52BE}"/>
            </a:ext>
          </a:extLst>
        </xdr:cNvPr>
        <xdr:cNvSpPr txBox="1"/>
      </xdr:nvSpPr>
      <xdr:spPr>
        <a:xfrm>
          <a:off x="4616790" y="12891066"/>
          <a:ext cx="14915129" cy="653993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Viktning av scenarion till kommunal nivå </a:t>
          </a:r>
        </a:p>
        <a:p>
          <a:r>
            <a:rPr lang="sv-SE" sz="1500">
              <a:solidFill>
                <a:schemeClr val="dk1"/>
              </a:solidFill>
              <a:effectLst/>
              <a:latin typeface="+mn-lt"/>
              <a:ea typeface="+mn-ea"/>
              <a:cs typeface="+mn-cs"/>
            </a:rPr>
            <a:t>För att vikta de olika sektorernas elbehov per kommun har följande olika metoder använts: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	Bostäder:</a:t>
          </a:r>
          <a:r>
            <a:rPr lang="sv-SE" sz="1500">
              <a:solidFill>
                <a:schemeClr val="dk1"/>
              </a:solidFill>
              <a:effectLst/>
              <a:latin typeface="+mn-lt"/>
              <a:ea typeface="+mn-ea"/>
              <a:cs typeface="+mn-cs"/>
            </a:rPr>
            <a:t> Den procentuella elanvändningen per kommun beräknades utifrån 2023 års KRE statistik för sektorn bostäder.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	Datacenter:</a:t>
          </a:r>
          <a:r>
            <a:rPr lang="sv-SE" sz="1500">
              <a:solidFill>
                <a:schemeClr val="dk1"/>
              </a:solidFill>
              <a:effectLst/>
              <a:latin typeface="+mn-lt"/>
              <a:ea typeface="+mn-ea"/>
              <a:cs typeface="+mn-cs"/>
            </a:rPr>
            <a:t> Då varken energimyndighetens eller de regionala scenariona överensstämmer med kända kommande etableringar i Dalarna har denkända informationen använts 	istället. Endast lokalisering samt  önskat effektbehovet per datacenter är känt. Effektbehovet (MW) har därför beräknats om till GWh genom omvandlingsfaktor 6,2 som använts 	av</a:t>
          </a:r>
          <a:r>
            <a:rPr lang="sv-SE" sz="1500" baseline="0">
              <a:solidFill>
                <a:schemeClr val="dk1"/>
              </a:solidFill>
              <a:effectLst/>
              <a:latin typeface="+mn-lt"/>
              <a:ea typeface="+mn-ea"/>
              <a:cs typeface="+mn-cs"/>
            </a:rPr>
            <a:t> </a:t>
          </a:r>
          <a:r>
            <a:rPr lang="sv-SE" sz="1500">
              <a:solidFill>
                <a:schemeClr val="dk1"/>
              </a:solidFill>
              <a:effectLst/>
              <a:latin typeface="+mn-lt"/>
              <a:ea typeface="+mn-ea"/>
              <a:cs typeface="+mn-cs"/>
            </a:rPr>
            <a:t>energimyndigheten i deras beräkningar. För energimyndighetens</a:t>
          </a:r>
          <a:r>
            <a:rPr lang="sv-SE" sz="1500" baseline="0">
              <a:solidFill>
                <a:schemeClr val="dk1"/>
              </a:solidFill>
              <a:effectLst/>
              <a:latin typeface="+mn-lt"/>
              <a:ea typeface="+mn-ea"/>
              <a:cs typeface="+mn-cs"/>
            </a:rPr>
            <a:t> scenario lokal miljöhänsyn har det antagits att inga fler än befintliga datacenter kommer att byggas. </a:t>
          </a:r>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 </a:t>
          </a:r>
        </a:p>
        <a:p>
          <a:r>
            <a:rPr lang="sv-SE" sz="1500" b="1">
              <a:solidFill>
                <a:schemeClr val="dk1"/>
              </a:solidFill>
              <a:effectLst/>
              <a:latin typeface="+mn-lt"/>
              <a:ea typeface="+mn-ea"/>
              <a:cs typeface="+mn-cs"/>
            </a:rPr>
            <a:t>	Industri: </a:t>
          </a:r>
          <a:r>
            <a:rPr lang="sv-SE" sz="1500">
              <a:solidFill>
                <a:schemeClr val="dk1"/>
              </a:solidFill>
              <a:effectLst/>
              <a:latin typeface="+mn-lt"/>
              <a:ea typeface="+mn-ea"/>
              <a:cs typeface="+mn-cs"/>
            </a:rPr>
            <a:t>Den procentuella elanvändningen per kommun beräknades utifrån 2023 års KRE statistik för sektorn industri.</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	Inrikes transporter: </a:t>
          </a:r>
          <a:r>
            <a:rPr lang="sv-SE" sz="1500">
              <a:solidFill>
                <a:schemeClr val="dk1"/>
              </a:solidFill>
              <a:effectLst/>
              <a:latin typeface="+mn-lt"/>
              <a:ea typeface="+mn-ea"/>
              <a:cs typeface="+mn-cs"/>
            </a:rPr>
            <a:t>Statistik över antal personbilar per kommun användes för att beräkna den procentuella fördelningen av kategorin inrikes transporter.</a:t>
          </a: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 </a:t>
          </a:r>
        </a:p>
        <a:p>
          <a:r>
            <a:rPr lang="sv-SE" sz="1500" b="1">
              <a:solidFill>
                <a:schemeClr val="dk1"/>
              </a:solidFill>
              <a:effectLst/>
              <a:latin typeface="+mn-lt"/>
              <a:ea typeface="+mn-ea"/>
              <a:cs typeface="+mn-cs"/>
            </a:rPr>
            <a:t>	Service: </a:t>
          </a:r>
          <a:r>
            <a:rPr lang="sv-SE" sz="1500">
              <a:solidFill>
                <a:schemeClr val="dk1"/>
              </a:solidFill>
              <a:effectLst/>
              <a:latin typeface="+mn-lt"/>
              <a:ea typeface="+mn-ea"/>
              <a:cs typeface="+mn-cs"/>
            </a:rPr>
            <a:t>Den procentuella elanvändningen per kommun beräknades utifrån 2023 års KRE statistik för sektorn service:</a:t>
          </a:r>
        </a:p>
        <a:p>
          <a:endParaRPr lang="sv-SE" sz="1500">
            <a:solidFill>
              <a:schemeClr val="dk1"/>
            </a:solidFill>
            <a:effectLst/>
            <a:latin typeface="+mn-lt"/>
            <a:ea typeface="+mn-ea"/>
            <a:cs typeface="+mn-cs"/>
          </a:endParaRPr>
        </a:p>
        <a:p>
          <a:pPr lvl="2"/>
          <a:r>
            <a:rPr lang="sv-SE" sz="1500">
              <a:solidFill>
                <a:schemeClr val="dk1"/>
              </a:solidFill>
              <a:effectLst/>
              <a:latin typeface="+mn-lt"/>
              <a:ea typeface="+mn-ea"/>
              <a:cs typeface="+mn-cs"/>
            </a:rPr>
            <a:t>	-&gt;Övriga tjänster</a:t>
          </a:r>
        </a:p>
        <a:p>
          <a:pPr lvl="2"/>
          <a:r>
            <a:rPr lang="sv-SE" sz="1500">
              <a:solidFill>
                <a:schemeClr val="dk1"/>
              </a:solidFill>
              <a:effectLst/>
              <a:latin typeface="+mn-lt"/>
              <a:ea typeface="+mn-ea"/>
              <a:cs typeface="+mn-cs"/>
            </a:rPr>
            <a:t>	-&gt;Offentlig verksamhet </a:t>
          </a:r>
        </a:p>
        <a:p>
          <a:pPr lvl="2"/>
          <a:r>
            <a:rPr lang="sv-SE" sz="1500">
              <a:solidFill>
                <a:schemeClr val="dk1"/>
              </a:solidFill>
              <a:effectLst/>
              <a:latin typeface="+mn-lt"/>
              <a:ea typeface="+mn-ea"/>
              <a:cs typeface="+mn-cs"/>
            </a:rPr>
            <a:t>	-&gt;Slutanv. jordbruk,skogsbruk,fiske</a:t>
          </a:r>
        </a:p>
        <a:p>
          <a:pPr lvl="2"/>
          <a:endParaRPr lang="sv-SE" sz="1500">
            <a:solidFill>
              <a:schemeClr val="dk1"/>
            </a:solidFill>
            <a:effectLst/>
            <a:latin typeface="+mn-lt"/>
            <a:ea typeface="+mn-ea"/>
            <a:cs typeface="+mn-cs"/>
          </a:endParaRPr>
        </a:p>
        <a:p>
          <a:pPr lvl="2"/>
          <a:r>
            <a:rPr lang="sv-SE" sz="1500">
              <a:solidFill>
                <a:schemeClr val="dk1"/>
              </a:solidFill>
              <a:effectLst/>
              <a:latin typeface="+mn-lt"/>
              <a:ea typeface="+mn-ea"/>
              <a:cs typeface="+mn-cs"/>
            </a:rPr>
            <a:t>Kategorin service har beräknats på lite olika visa för de två regionala scenariona, vilket man kan se när man jämför kategorierna. För det regionala scenarion ingår följande i kategori service: </a:t>
          </a:r>
        </a:p>
        <a:p>
          <a:pPr lvl="2"/>
          <a:endParaRPr lang="sv-SE" sz="1500">
            <a:solidFill>
              <a:schemeClr val="dk1"/>
            </a:solidFill>
            <a:effectLst/>
            <a:latin typeface="+mn-lt"/>
            <a:ea typeface="+mn-ea"/>
            <a:cs typeface="+mn-cs"/>
          </a:endParaRPr>
        </a:p>
        <a:p>
          <a:pPr lvl="4"/>
          <a:r>
            <a:rPr lang="sv-SE" sz="1500">
              <a:solidFill>
                <a:schemeClr val="dk1"/>
              </a:solidFill>
              <a:effectLst/>
              <a:latin typeface="+mn-lt"/>
              <a:ea typeface="+mn-ea"/>
              <a:cs typeface="+mn-cs"/>
            </a:rPr>
            <a:t>-&gt;Övriga tjänster</a:t>
          </a:r>
        </a:p>
        <a:p>
          <a:pPr lvl="4"/>
          <a:r>
            <a:rPr lang="sv-SE" sz="1500">
              <a:solidFill>
                <a:schemeClr val="dk1"/>
              </a:solidFill>
              <a:effectLst/>
              <a:latin typeface="+mn-lt"/>
              <a:ea typeface="+mn-ea"/>
              <a:cs typeface="+mn-cs"/>
            </a:rPr>
            <a:t>-&gt;Offentlig verksamhet</a:t>
          </a:r>
        </a:p>
        <a:p>
          <a:pPr lvl="4"/>
          <a:r>
            <a:rPr lang="sv-SE" sz="1500">
              <a:solidFill>
                <a:schemeClr val="dk1"/>
              </a:solidFill>
              <a:effectLst/>
              <a:latin typeface="+mn-lt"/>
              <a:ea typeface="+mn-ea"/>
              <a:cs typeface="+mn-cs"/>
            </a:rPr>
            <a:t>-&gt;Jordbruk, skogsbruk, fiske</a:t>
          </a:r>
        </a:p>
        <a:p>
          <a:pPr lvl="4"/>
          <a:r>
            <a:rPr lang="sv-SE" sz="1500">
              <a:solidFill>
                <a:schemeClr val="dk1"/>
              </a:solidFill>
              <a:effectLst/>
              <a:latin typeface="+mn-lt"/>
              <a:ea typeface="+mn-ea"/>
              <a:cs typeface="+mn-cs"/>
            </a:rPr>
            <a:t>-&gt;CCS </a:t>
          </a:r>
        </a:p>
        <a:p>
          <a:pPr lvl="4"/>
          <a:r>
            <a:rPr lang="sv-SE" sz="1500">
              <a:solidFill>
                <a:schemeClr val="dk1"/>
              </a:solidFill>
              <a:effectLst/>
              <a:latin typeface="+mn-lt"/>
              <a:ea typeface="+mn-ea"/>
              <a:cs typeface="+mn-cs"/>
            </a:rPr>
            <a:t>-&gt;Produktion av vätgas</a:t>
          </a:r>
        </a:p>
        <a:p>
          <a:pPr lvl="4"/>
          <a:r>
            <a:rPr lang="sv-SE" sz="1500">
              <a:solidFill>
                <a:schemeClr val="dk1"/>
              </a:solidFill>
              <a:effectLst/>
              <a:latin typeface="+mn-lt"/>
              <a:ea typeface="+mn-ea"/>
              <a:cs typeface="+mn-cs"/>
            </a:rPr>
            <a:t> </a:t>
          </a:r>
        </a:p>
        <a:p>
          <a:pPr lvl="2"/>
          <a:r>
            <a:rPr lang="sv-SE" sz="1500">
              <a:solidFill>
                <a:schemeClr val="dk1"/>
              </a:solidFill>
              <a:effectLst/>
              <a:latin typeface="+mn-lt"/>
              <a:ea typeface="+mn-ea"/>
              <a:cs typeface="+mn-cs"/>
            </a:rPr>
            <a:t>I Energimyndighetens scenarion ingår följande i service: </a:t>
          </a:r>
        </a:p>
        <a:p>
          <a:pPr lvl="2"/>
          <a:endParaRPr lang="sv-SE" sz="1500">
            <a:solidFill>
              <a:schemeClr val="dk1"/>
            </a:solidFill>
            <a:effectLst/>
            <a:latin typeface="+mn-lt"/>
            <a:ea typeface="+mn-ea"/>
            <a:cs typeface="+mn-cs"/>
          </a:endParaRPr>
        </a:p>
        <a:p>
          <a:pPr lvl="4"/>
          <a:r>
            <a:rPr lang="sv-SE" sz="1500">
              <a:solidFill>
                <a:schemeClr val="dk1"/>
              </a:solidFill>
              <a:effectLst/>
              <a:latin typeface="+mn-lt"/>
              <a:ea typeface="+mn-ea"/>
              <a:cs typeface="+mn-cs"/>
            </a:rPr>
            <a:t>-&gt;Elvärme lokaler</a:t>
          </a:r>
        </a:p>
        <a:p>
          <a:pPr lvl="4"/>
          <a:r>
            <a:rPr lang="sv-SE" sz="1500">
              <a:solidFill>
                <a:schemeClr val="dk1"/>
              </a:solidFill>
              <a:effectLst/>
              <a:latin typeface="+mn-lt"/>
              <a:ea typeface="+mn-ea"/>
              <a:cs typeface="+mn-cs"/>
            </a:rPr>
            <a:t>-&gt;Driftel jordbruk, skogsbruk och fiske </a:t>
          </a:r>
        </a:p>
        <a:p>
          <a:pPr lvl="4"/>
          <a:r>
            <a:rPr lang="sv-SE" sz="1500">
              <a:solidFill>
                <a:schemeClr val="dk1"/>
              </a:solidFill>
              <a:effectLst/>
              <a:latin typeface="+mn-lt"/>
              <a:ea typeface="+mn-ea"/>
              <a:cs typeface="+mn-cs"/>
            </a:rPr>
            <a:t>-&gt;Driftel övrigt (exklusive datacenter) </a:t>
          </a:r>
        </a:p>
        <a:p>
          <a:endParaRPr lang="sv-SE" sz="1100" kern="1200" baseline="0"/>
        </a:p>
      </xdr:txBody>
    </xdr:sp>
    <xdr:clientData/>
  </xdr:twoCellAnchor>
  <xdr:twoCellAnchor editAs="oneCell">
    <xdr:from>
      <xdr:col>2</xdr:col>
      <xdr:colOff>229961</xdr:colOff>
      <xdr:row>76</xdr:row>
      <xdr:rowOff>160565</xdr:rowOff>
    </xdr:from>
    <xdr:to>
      <xdr:col>3</xdr:col>
      <xdr:colOff>229690</xdr:colOff>
      <xdr:row>80</xdr:row>
      <xdr:rowOff>1022</xdr:rowOff>
    </xdr:to>
    <xdr:pic>
      <xdr:nvPicPr>
        <xdr:cNvPr id="20" name="Bild 19" descr="Stad med hel fyllning">
          <a:extLst>
            <a:ext uri="{FF2B5EF4-FFF2-40B4-BE49-F238E27FC236}">
              <a16:creationId xmlns:a16="http://schemas.microsoft.com/office/drawing/2014/main" id="{D565F082-A755-D0CE-5819-73D4C270755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4620532" y="14466208"/>
          <a:ext cx="607515" cy="593724"/>
        </a:xfrm>
        <a:prstGeom prst="rect">
          <a:avLst/>
        </a:prstGeom>
      </xdr:spPr>
    </xdr:pic>
    <xdr:clientData/>
  </xdr:twoCellAnchor>
  <xdr:twoCellAnchor editAs="oneCell">
    <xdr:from>
      <xdr:col>2</xdr:col>
      <xdr:colOff>172812</xdr:colOff>
      <xdr:row>81</xdr:row>
      <xdr:rowOff>75860</xdr:rowOff>
    </xdr:from>
    <xdr:to>
      <xdr:col>3</xdr:col>
      <xdr:colOff>249919</xdr:colOff>
      <xdr:row>85</xdr:row>
      <xdr:rowOff>10660</xdr:rowOff>
    </xdr:to>
    <xdr:pic>
      <xdr:nvPicPr>
        <xdr:cNvPr id="22" name="Bild 21" descr="Internet med hel fyllning">
          <a:extLst>
            <a:ext uri="{FF2B5EF4-FFF2-40B4-BE49-F238E27FC236}">
              <a16:creationId xmlns:a16="http://schemas.microsoft.com/office/drawing/2014/main" id="{3D33165B-69C2-01D4-B618-84A2F795FD67}"/>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4566218" y="15339673"/>
          <a:ext cx="684326" cy="681718"/>
        </a:xfrm>
        <a:prstGeom prst="rect">
          <a:avLst/>
        </a:prstGeom>
      </xdr:spPr>
    </xdr:pic>
    <xdr:clientData/>
  </xdr:twoCellAnchor>
  <xdr:twoCellAnchor editAs="oneCell">
    <xdr:from>
      <xdr:col>2</xdr:col>
      <xdr:colOff>190953</xdr:colOff>
      <xdr:row>86</xdr:row>
      <xdr:rowOff>45810</xdr:rowOff>
    </xdr:from>
    <xdr:to>
      <xdr:col>3</xdr:col>
      <xdr:colOff>220889</xdr:colOff>
      <xdr:row>89</xdr:row>
      <xdr:rowOff>120818</xdr:rowOff>
    </xdr:to>
    <xdr:pic>
      <xdr:nvPicPr>
        <xdr:cNvPr id="24" name="Bild 23" descr="Produktion med hel fyllning">
          <a:extLst>
            <a:ext uri="{FF2B5EF4-FFF2-40B4-BE49-F238E27FC236}">
              <a16:creationId xmlns:a16="http://schemas.microsoft.com/office/drawing/2014/main" id="{A54F79DC-EA3A-CA28-41A0-70C88CD09B66}"/>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4581524" y="16256453"/>
          <a:ext cx="640897" cy="643333"/>
        </a:xfrm>
        <a:prstGeom prst="rect">
          <a:avLst/>
        </a:prstGeom>
      </xdr:spPr>
    </xdr:pic>
    <xdr:clientData/>
  </xdr:twoCellAnchor>
  <xdr:twoCellAnchor editAs="oneCell">
    <xdr:from>
      <xdr:col>2</xdr:col>
      <xdr:colOff>157844</xdr:colOff>
      <xdr:row>90</xdr:row>
      <xdr:rowOff>54880</xdr:rowOff>
    </xdr:from>
    <xdr:to>
      <xdr:col>3</xdr:col>
      <xdr:colOff>199573</xdr:colOff>
      <xdr:row>93</xdr:row>
      <xdr:rowOff>142421</xdr:rowOff>
    </xdr:to>
    <xdr:pic>
      <xdr:nvPicPr>
        <xdr:cNvPr id="26" name="Bild 25" descr="Elbil med hel fyllning">
          <a:extLst>
            <a:ext uri="{FF2B5EF4-FFF2-40B4-BE49-F238E27FC236}">
              <a16:creationId xmlns:a16="http://schemas.microsoft.com/office/drawing/2014/main" id="{0516DACB-B6B6-B415-BB29-3F826ED4F4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4548415" y="17027523"/>
          <a:ext cx="652690" cy="655865"/>
        </a:xfrm>
        <a:prstGeom prst="rect">
          <a:avLst/>
        </a:prstGeom>
      </xdr:spPr>
    </xdr:pic>
    <xdr:clientData/>
  </xdr:twoCellAnchor>
  <xdr:twoCellAnchor editAs="oneCell">
    <xdr:from>
      <xdr:col>2</xdr:col>
      <xdr:colOff>274183</xdr:colOff>
      <xdr:row>95</xdr:row>
      <xdr:rowOff>119629</xdr:rowOff>
    </xdr:from>
    <xdr:to>
      <xdr:col>3</xdr:col>
      <xdr:colOff>219756</xdr:colOff>
      <xdr:row>98</xdr:row>
      <xdr:rowOff>104664</xdr:rowOff>
    </xdr:to>
    <xdr:pic>
      <xdr:nvPicPr>
        <xdr:cNvPr id="28" name="Bild 27" descr="Sjukhus med hel fyllning">
          <a:extLst>
            <a:ext uri="{FF2B5EF4-FFF2-40B4-BE49-F238E27FC236}">
              <a16:creationId xmlns:a16="http://schemas.microsoft.com/office/drawing/2014/main" id="{963E84CA-90EE-0FD0-7D2E-D12DBB5362A2}"/>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4881902" y="16955067"/>
          <a:ext cx="585335" cy="517640"/>
        </a:xfrm>
        <a:prstGeom prst="rect">
          <a:avLst/>
        </a:prstGeom>
      </xdr:spPr>
    </xdr:pic>
    <xdr:clientData/>
  </xdr:twoCellAnchor>
  <xdr:twoCellAnchor editAs="oneCell">
    <xdr:from>
      <xdr:col>2</xdr:col>
      <xdr:colOff>53033</xdr:colOff>
      <xdr:row>33</xdr:row>
      <xdr:rowOff>184350</xdr:rowOff>
    </xdr:from>
    <xdr:to>
      <xdr:col>14</xdr:col>
      <xdr:colOff>274539</xdr:colOff>
      <xdr:row>43</xdr:row>
      <xdr:rowOff>48357</xdr:rowOff>
    </xdr:to>
    <xdr:pic>
      <xdr:nvPicPr>
        <xdr:cNvPr id="29" name="Bildobjekt 28">
          <a:extLst>
            <a:ext uri="{FF2B5EF4-FFF2-40B4-BE49-F238E27FC236}">
              <a16:creationId xmlns:a16="http://schemas.microsoft.com/office/drawing/2014/main" id="{B1835C09-A3A4-BB06-378B-B25118341D0A}"/>
            </a:ext>
          </a:extLst>
        </xdr:cNvPr>
        <xdr:cNvPicPr>
          <a:picLocks noChangeAspect="1"/>
        </xdr:cNvPicPr>
      </xdr:nvPicPr>
      <xdr:blipFill>
        <a:blip xmlns:r="http://schemas.openxmlformats.org/officeDocument/2006/relationships" r:embed="rId18"/>
        <a:stretch>
          <a:fillRect/>
        </a:stretch>
      </xdr:blipFill>
      <xdr:spPr>
        <a:xfrm>
          <a:off x="4664110" y="6329196"/>
          <a:ext cx="8515583" cy="1720161"/>
        </a:xfrm>
        <a:prstGeom prst="rect">
          <a:avLst/>
        </a:prstGeom>
      </xdr:spPr>
    </xdr:pic>
    <xdr:clientData/>
  </xdr:twoCellAnchor>
  <xdr:twoCellAnchor editAs="oneCell">
    <xdr:from>
      <xdr:col>2</xdr:col>
      <xdr:colOff>63951</xdr:colOff>
      <xdr:row>60</xdr:row>
      <xdr:rowOff>44952</xdr:rowOff>
    </xdr:from>
    <xdr:to>
      <xdr:col>14</xdr:col>
      <xdr:colOff>398775</xdr:colOff>
      <xdr:row>67</xdr:row>
      <xdr:rowOff>66842</xdr:rowOff>
    </xdr:to>
    <xdr:pic>
      <xdr:nvPicPr>
        <xdr:cNvPr id="30" name="Bildobjekt 29">
          <a:extLst>
            <a:ext uri="{FF2B5EF4-FFF2-40B4-BE49-F238E27FC236}">
              <a16:creationId xmlns:a16="http://schemas.microsoft.com/office/drawing/2014/main" id="{1119FE86-31F2-8E08-5106-04A0D8D628BB}"/>
            </a:ext>
          </a:extLst>
        </xdr:cNvPr>
        <xdr:cNvPicPr>
          <a:picLocks noChangeAspect="1"/>
        </xdr:cNvPicPr>
      </xdr:nvPicPr>
      <xdr:blipFill>
        <a:blip xmlns:r="http://schemas.openxmlformats.org/officeDocument/2006/relationships" r:embed="rId19"/>
        <a:stretch>
          <a:fillRect/>
        </a:stretch>
      </xdr:blipFill>
      <xdr:spPr>
        <a:xfrm>
          <a:off x="4659346" y="11107320"/>
          <a:ext cx="8522982" cy="1308601"/>
        </a:xfrm>
        <a:prstGeom prst="rect">
          <a:avLst/>
        </a:prstGeom>
      </xdr:spPr>
    </xdr:pic>
    <xdr:clientData/>
  </xdr:twoCellAnchor>
  <xdr:twoCellAnchor>
    <xdr:from>
      <xdr:col>2</xdr:col>
      <xdr:colOff>0</xdr:colOff>
      <xdr:row>126</xdr:row>
      <xdr:rowOff>190498</xdr:rowOff>
    </xdr:from>
    <xdr:to>
      <xdr:col>24</xdr:col>
      <xdr:colOff>210910</xdr:colOff>
      <xdr:row>249</xdr:row>
      <xdr:rowOff>11905</xdr:rowOff>
    </xdr:to>
    <xdr:sp macro="" textlink="">
      <xdr:nvSpPr>
        <xdr:cNvPr id="32" name="textruta 31">
          <a:extLst>
            <a:ext uri="{FF2B5EF4-FFF2-40B4-BE49-F238E27FC236}">
              <a16:creationId xmlns:a16="http://schemas.microsoft.com/office/drawing/2014/main" id="{86E7656A-0C71-4E58-AB1E-27A98C821CBE}"/>
            </a:ext>
          </a:extLst>
        </xdr:cNvPr>
        <xdr:cNvSpPr txBox="1"/>
      </xdr:nvSpPr>
      <xdr:spPr>
        <a:xfrm>
          <a:off x="4393406" y="19073811"/>
          <a:ext cx="14105504" cy="2325290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Hur</a:t>
          </a:r>
          <a:r>
            <a:rPr lang="sv-SE" sz="1800" b="1" baseline="0">
              <a:solidFill>
                <a:schemeClr val="dk1"/>
              </a:solidFill>
              <a:effectLst/>
              <a:latin typeface="+mn-lt"/>
              <a:ea typeface="+mn-ea"/>
              <a:cs typeface="+mn-cs"/>
            </a:rPr>
            <a:t> kalkylbladet är tänkt att användas </a:t>
          </a:r>
        </a:p>
        <a:p>
          <a:r>
            <a:rPr lang="sv-SE" sz="1500">
              <a:solidFill>
                <a:schemeClr val="dk1"/>
              </a:solidFill>
              <a:effectLst/>
              <a:latin typeface="+mn-lt"/>
              <a:ea typeface="+mn-ea"/>
              <a:cs typeface="+mn-cs"/>
            </a:rPr>
            <a:t>Detta kalkylblad är framtaget för att hjälpa Dalarnas kommuner att visualisera och analysera sitt framtida elbehov. Som ett första steg i analysen har tre redan kända scenarion på regionalnivå viktats till kommunal nivå utifrån de metoder som anges ovan. </a:t>
          </a: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		I</a:t>
          </a:r>
          <a:r>
            <a:rPr lang="sv-SE" sz="1500" baseline="0">
              <a:solidFill>
                <a:schemeClr val="dk1"/>
              </a:solidFill>
              <a:effectLst/>
              <a:latin typeface="+mn-lt"/>
              <a:ea typeface="+mn-ea"/>
              <a:cs typeface="+mn-cs"/>
            </a:rPr>
            <a:t> </a:t>
          </a:r>
          <a:r>
            <a:rPr lang="sv-SE" sz="1500" b="1">
              <a:solidFill>
                <a:schemeClr val="dk1"/>
              </a:solidFill>
              <a:effectLst/>
              <a:latin typeface="+mn-lt"/>
              <a:ea typeface="+mn-ea"/>
              <a:cs typeface="+mn-cs"/>
            </a:rPr>
            <a:t>kolumn A </a:t>
          </a:r>
          <a:r>
            <a:rPr lang="sv-SE" sz="1500">
              <a:solidFill>
                <a:schemeClr val="dk1"/>
              </a:solidFill>
              <a:effectLst/>
              <a:latin typeface="+mn-lt"/>
              <a:ea typeface="+mn-ea"/>
              <a:cs typeface="+mn-cs"/>
            </a:rPr>
            <a:t>i fliken </a:t>
          </a:r>
          <a:r>
            <a:rPr lang="sv-SE" sz="1500" b="1">
              <a:solidFill>
                <a:schemeClr val="dk1"/>
              </a:solidFill>
              <a:effectLst/>
              <a:latin typeface="+mn-lt"/>
              <a:ea typeface="+mn-ea"/>
              <a:cs typeface="+mn-cs"/>
            </a:rPr>
            <a:t>Framtidsscenarion</a:t>
          </a:r>
          <a:r>
            <a:rPr lang="sv-SE" sz="1500">
              <a:solidFill>
                <a:schemeClr val="dk1"/>
              </a:solidFill>
              <a:effectLst/>
              <a:latin typeface="+mn-lt"/>
              <a:ea typeface="+mn-ea"/>
              <a:cs typeface="+mn-cs"/>
            </a:rPr>
            <a:t> kan man välja vilken kommun, år samt scenario som ska visas i grafen </a:t>
          </a:r>
          <a:r>
            <a:rPr lang="sv-SE" sz="1500" b="1">
              <a:solidFill>
                <a:schemeClr val="dk1"/>
              </a:solidFill>
              <a:effectLst/>
              <a:latin typeface="+mn-lt"/>
              <a:ea typeface="+mn-ea"/>
              <a:cs typeface="+mn-cs"/>
            </a:rPr>
            <a:t>Elanvändning per sektor på kommunal nivå</a:t>
          </a:r>
          <a:r>
            <a:rPr lang="sv-SE" sz="1500">
              <a:solidFill>
                <a:schemeClr val="dk1"/>
              </a:solidFill>
              <a:effectLst/>
              <a:latin typeface="+mn-lt"/>
              <a:ea typeface="+mn-ea"/>
              <a:cs typeface="+mn-cs"/>
            </a:rPr>
            <a:t>.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			</a:t>
          </a:r>
        </a:p>
        <a:p>
          <a:r>
            <a:rPr lang="sv-SE" sz="1500">
              <a:solidFill>
                <a:schemeClr val="dk1"/>
              </a:solidFill>
              <a:effectLst/>
              <a:latin typeface="+mn-lt"/>
              <a:ea typeface="+mn-ea"/>
              <a:cs typeface="+mn-cs"/>
            </a:rPr>
            <a:t>		Grafen </a:t>
          </a:r>
          <a:r>
            <a:rPr lang="sv-SE" sz="1500" b="1">
              <a:solidFill>
                <a:schemeClr val="dk1"/>
              </a:solidFill>
              <a:effectLst/>
              <a:latin typeface="+mn-lt"/>
              <a:ea typeface="+mn-ea"/>
              <a:cs typeface="+mn-cs"/>
            </a:rPr>
            <a:t>Elanvändning per sektor regional nivå</a:t>
          </a:r>
          <a:r>
            <a:rPr lang="sv-SE" sz="1500">
              <a:solidFill>
                <a:schemeClr val="dk1"/>
              </a:solidFill>
              <a:effectLst/>
              <a:latin typeface="+mn-lt"/>
              <a:ea typeface="+mn-ea"/>
              <a:cs typeface="+mn-cs"/>
            </a:rPr>
            <a:t> är med för att man lätt ska kunna jämföra sin kommuns elanvändning mot den regionala och går inte att 			justera.  </a:t>
          </a:r>
        </a:p>
        <a:p>
          <a:endParaRPr lang="sv-SE" sz="1800" b="1" baseline="0">
            <a:solidFill>
              <a:schemeClr val="dk1"/>
            </a:solidFill>
            <a:effectLst/>
            <a:latin typeface="+mn-lt"/>
            <a:ea typeface="+mn-ea"/>
            <a:cs typeface="+mn-cs"/>
          </a:endParaRPr>
        </a:p>
        <a:p>
          <a:endParaRPr lang="sv-SE" sz="1800" b="1">
            <a:solidFill>
              <a:schemeClr val="dk1"/>
            </a:solidFill>
            <a:effectLst/>
            <a:latin typeface="+mn-lt"/>
            <a:ea typeface="+mn-ea"/>
            <a:cs typeface="+mn-cs"/>
          </a:endParaRPr>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r>
            <a:rPr lang="sv-SE" sz="1500">
              <a:solidFill>
                <a:schemeClr val="dk1"/>
              </a:solidFill>
              <a:effectLst/>
              <a:latin typeface="+mn-lt"/>
              <a:ea typeface="+mn-ea"/>
              <a:cs typeface="+mn-cs"/>
            </a:rPr>
            <a:t>I fliken </a:t>
          </a:r>
          <a:r>
            <a:rPr lang="sv-SE" sz="1500" b="1">
              <a:solidFill>
                <a:schemeClr val="dk1"/>
              </a:solidFill>
              <a:effectLst/>
              <a:latin typeface="+mn-lt"/>
              <a:ea typeface="+mn-ea"/>
              <a:cs typeface="+mn-cs"/>
            </a:rPr>
            <a:t>framtidsscenario </a:t>
          </a:r>
          <a:r>
            <a:rPr lang="sv-SE" sz="1500">
              <a:solidFill>
                <a:schemeClr val="dk1"/>
              </a:solidFill>
              <a:effectLst/>
              <a:latin typeface="+mn-lt"/>
              <a:ea typeface="+mn-ea"/>
              <a:cs typeface="+mn-cs"/>
            </a:rPr>
            <a:t>finns även 6 tabeller. De vänstra visar elbehovet per scenario år 2030 och de högra elbehovet 2045.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pPr lvl="0"/>
          <a:r>
            <a:rPr lang="sv-SE" sz="1500">
              <a:solidFill>
                <a:schemeClr val="dk1"/>
              </a:solidFill>
              <a:effectLst/>
              <a:latin typeface="+mn-lt"/>
              <a:ea typeface="+mn-ea"/>
              <a:cs typeface="+mn-cs"/>
            </a:rPr>
            <a:t>								De två översta tabellerna (blåa) visar elbehovet för region Dalarna för år 2030 respektive 									2045 och </a:t>
          </a:r>
          <a:r>
            <a:rPr lang="sv-SE" sz="1500" u="sng">
              <a:solidFill>
                <a:schemeClr val="dk1"/>
              </a:solidFill>
              <a:effectLst/>
              <a:latin typeface="+mn-lt"/>
              <a:ea typeface="+mn-ea"/>
              <a:cs typeface="+mn-cs"/>
            </a:rPr>
            <a:t>ska ej röras.</a:t>
          </a:r>
          <a:r>
            <a:rPr lang="sv-SE" sz="1500">
              <a:solidFill>
                <a:schemeClr val="dk1"/>
              </a:solidFill>
              <a:effectLst/>
              <a:latin typeface="+mn-lt"/>
              <a:ea typeface="+mn-ea"/>
              <a:cs typeface="+mn-cs"/>
            </a:rPr>
            <a:t> </a:t>
          </a:r>
        </a:p>
        <a:p>
          <a:pPr lvl="0"/>
          <a:endParaRPr lang="sv-SE" sz="1500">
            <a:solidFill>
              <a:schemeClr val="dk1"/>
            </a:solidFill>
            <a:effectLst/>
            <a:latin typeface="+mn-lt"/>
            <a:ea typeface="+mn-ea"/>
            <a:cs typeface="+mn-cs"/>
          </a:endParaRPr>
        </a:p>
        <a:p>
          <a:pPr lvl="0"/>
          <a:r>
            <a:rPr lang="sv-SE" sz="1500">
              <a:solidFill>
                <a:schemeClr val="dk1"/>
              </a:solidFill>
              <a:effectLst/>
              <a:latin typeface="+mn-lt"/>
              <a:ea typeface="+mn-ea"/>
              <a:cs typeface="+mn-cs"/>
            </a:rPr>
            <a:t>								De två tabellerna i mitten (blåa) visar det viktade elbehovet för en vald kommun (se 										nedan hur man väljer kommun) och </a:t>
          </a:r>
          <a:r>
            <a:rPr lang="sv-SE" sz="1500" u="sng">
              <a:solidFill>
                <a:schemeClr val="dk1"/>
              </a:solidFill>
              <a:effectLst/>
              <a:latin typeface="+mn-lt"/>
              <a:ea typeface="+mn-ea"/>
              <a:cs typeface="+mn-cs"/>
            </a:rPr>
            <a:t>ska ej röras. </a:t>
          </a:r>
        </a:p>
        <a:p>
          <a:pPr lvl="0"/>
          <a:endParaRPr lang="sv-SE" sz="1500">
            <a:solidFill>
              <a:schemeClr val="dk1"/>
            </a:solidFill>
            <a:effectLst/>
            <a:latin typeface="+mn-lt"/>
            <a:ea typeface="+mn-ea"/>
            <a:cs typeface="+mn-cs"/>
          </a:endParaRPr>
        </a:p>
        <a:p>
          <a:pPr lvl="0"/>
          <a:r>
            <a:rPr lang="sv-SE" sz="1500">
              <a:solidFill>
                <a:schemeClr val="dk1"/>
              </a:solidFill>
              <a:effectLst/>
              <a:latin typeface="+mn-lt"/>
              <a:ea typeface="+mn-ea"/>
              <a:cs typeface="+mn-cs"/>
            </a:rPr>
            <a:t>								De nedersta tabellerna (Orangea) är till för att möjliggöra justeringar av sin kommuns 										viktade scenarion. Hur de tabellerna kan användas anges nedan. </a:t>
          </a:r>
        </a:p>
        <a:p>
          <a:pPr lvl="0"/>
          <a:r>
            <a:rPr lang="sv-SE" sz="1500">
              <a:solidFill>
                <a:schemeClr val="dk1"/>
              </a:solidFill>
              <a:effectLst/>
              <a:latin typeface="+mn-lt"/>
              <a:ea typeface="+mn-ea"/>
              <a:cs typeface="+mn-cs"/>
            </a:rPr>
            <a:t>	</a:t>
          </a:r>
        </a:p>
        <a:p>
          <a:pPr lvl="0"/>
          <a:endParaRPr lang="sv-SE" sz="1500">
            <a:solidFill>
              <a:schemeClr val="dk1"/>
            </a:solidFill>
            <a:effectLst/>
            <a:latin typeface="+mn-lt"/>
            <a:ea typeface="+mn-ea"/>
            <a:cs typeface="+mn-cs"/>
          </a:endParaRPr>
        </a:p>
        <a:p>
          <a:pPr lvl="0"/>
          <a:endParaRPr lang="sv-SE" sz="1500">
            <a:solidFill>
              <a:schemeClr val="dk1"/>
            </a:solidFill>
            <a:effectLst/>
            <a:latin typeface="+mn-lt"/>
            <a:ea typeface="+mn-ea"/>
            <a:cs typeface="+mn-cs"/>
          </a:endParaRPr>
        </a:p>
        <a:p>
          <a:pPr lvl="0"/>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De fyra olika scenariona </a:t>
          </a:r>
          <a:r>
            <a:rPr lang="sv-SE" sz="1500" b="1">
              <a:solidFill>
                <a:schemeClr val="dk1"/>
              </a:solidFill>
              <a:effectLst/>
              <a:latin typeface="+mn-lt"/>
              <a:ea typeface="+mn-ea"/>
              <a:cs typeface="+mn-cs"/>
            </a:rPr>
            <a:t>lägsta</a:t>
          </a:r>
          <a:r>
            <a:rPr lang="sv-SE" sz="1500">
              <a:solidFill>
                <a:schemeClr val="dk1"/>
              </a:solidFill>
              <a:effectLst/>
              <a:latin typeface="+mn-lt"/>
              <a:ea typeface="+mn-ea"/>
              <a:cs typeface="+mn-cs"/>
            </a:rPr>
            <a:t>, </a:t>
          </a:r>
          <a:r>
            <a:rPr lang="sv-SE" sz="1500" b="1">
              <a:solidFill>
                <a:schemeClr val="dk1"/>
              </a:solidFill>
              <a:effectLst/>
              <a:latin typeface="+mn-lt"/>
              <a:ea typeface="+mn-ea"/>
              <a:cs typeface="+mn-cs"/>
            </a:rPr>
            <a:t>högsta, troligt</a:t>
          </a:r>
          <a:r>
            <a:rPr lang="sv-SE" sz="1500">
              <a:solidFill>
                <a:schemeClr val="dk1"/>
              </a:solidFill>
              <a:effectLst/>
              <a:latin typeface="+mn-lt"/>
              <a:ea typeface="+mn-ea"/>
              <a:cs typeface="+mn-cs"/>
            </a:rPr>
            <a:t> och </a:t>
          </a:r>
          <a:r>
            <a:rPr lang="sv-SE" sz="1500" b="1">
              <a:solidFill>
                <a:schemeClr val="dk1"/>
              </a:solidFill>
              <a:effectLst/>
              <a:latin typeface="+mn-lt"/>
              <a:ea typeface="+mn-ea"/>
              <a:cs typeface="+mn-cs"/>
            </a:rPr>
            <a:t>önskvärt</a:t>
          </a:r>
          <a:r>
            <a:rPr lang="sv-SE" sz="1500">
              <a:solidFill>
                <a:schemeClr val="dk1"/>
              </a:solidFill>
              <a:effectLst/>
              <a:latin typeface="+mn-lt"/>
              <a:ea typeface="+mn-ea"/>
              <a:cs typeface="+mn-cs"/>
            </a:rPr>
            <a:t> i de orangea tabellerna är möjliga att justera utifrån vad som passar er kommun bäst. Tanken är att ni i scenario </a:t>
          </a:r>
          <a:r>
            <a:rPr lang="sv-SE" sz="1500" b="1">
              <a:solidFill>
                <a:schemeClr val="dk1"/>
              </a:solidFill>
              <a:effectLst/>
              <a:latin typeface="+mn-lt"/>
              <a:ea typeface="+mn-ea"/>
              <a:cs typeface="+mn-cs"/>
            </a:rPr>
            <a:t>lägsta</a:t>
          </a:r>
          <a:r>
            <a:rPr lang="sv-SE" sz="1500">
              <a:solidFill>
                <a:schemeClr val="dk1"/>
              </a:solidFill>
              <a:effectLst/>
              <a:latin typeface="+mn-lt"/>
              <a:ea typeface="+mn-ea"/>
              <a:cs typeface="+mn-cs"/>
            </a:rPr>
            <a:t> anger den lägsta möjliga elanvändningen i framtiden i respektive sektor och den högsta elanvändningen i scenario </a:t>
          </a:r>
          <a:r>
            <a:rPr lang="sv-SE" sz="1500" b="1">
              <a:solidFill>
                <a:schemeClr val="dk1"/>
              </a:solidFill>
              <a:effectLst/>
              <a:latin typeface="+mn-lt"/>
              <a:ea typeface="+mn-ea"/>
              <a:cs typeface="+mn-cs"/>
            </a:rPr>
            <a:t>högsta.</a:t>
          </a:r>
          <a:r>
            <a:rPr lang="sv-SE" sz="1500">
              <a:solidFill>
                <a:schemeClr val="dk1"/>
              </a:solidFill>
              <a:effectLst/>
              <a:latin typeface="+mn-lt"/>
              <a:ea typeface="+mn-ea"/>
              <a:cs typeface="+mn-cs"/>
            </a:rPr>
            <a:t> Här kan de viktade scenariona vara till hjälp men ni har även möjlighet att justera så de passar er kommun bättre. </a:t>
          </a:r>
        </a:p>
        <a:p>
          <a:endParaRPr lang="sv-SE" sz="1500">
            <a:solidFill>
              <a:schemeClr val="dk1"/>
            </a:solidFill>
            <a:effectLst/>
            <a:latin typeface="+mn-lt"/>
            <a:ea typeface="+mn-ea"/>
            <a:cs typeface="+mn-cs"/>
          </a:endParaRPr>
        </a:p>
        <a:p>
          <a:r>
            <a:rPr lang="sv-SE" sz="1500" u="sng">
              <a:solidFill>
                <a:schemeClr val="dk1"/>
              </a:solidFill>
              <a:effectLst/>
              <a:latin typeface="+mn-lt"/>
              <a:ea typeface="+mn-ea"/>
              <a:cs typeface="+mn-cs"/>
            </a:rPr>
            <a:t>Exempel:</a:t>
          </a:r>
          <a:r>
            <a:rPr lang="sv-SE" sz="1500" i="1">
              <a:solidFill>
                <a:schemeClr val="dk1"/>
              </a:solidFill>
              <a:effectLst/>
              <a:latin typeface="+mn-lt"/>
              <a:ea typeface="+mn-ea"/>
              <a:cs typeface="+mn-cs"/>
            </a:rPr>
            <a:t> </a:t>
          </a:r>
          <a:r>
            <a:rPr lang="sv-SE" sz="1500">
              <a:solidFill>
                <a:schemeClr val="dk1"/>
              </a:solidFill>
              <a:effectLst/>
              <a:latin typeface="+mn-lt"/>
              <a:ea typeface="+mn-ea"/>
              <a:cs typeface="+mn-cs"/>
            </a:rPr>
            <a:t>Ett lägsta scenario kan tex vara att industrins elanvändning är oförändrad från dagens behov medan det högsta scenariot innehåller omställning av delar av industrin eller en nyetablering.</a:t>
          </a:r>
          <a:r>
            <a:rPr lang="sv-SE" sz="1500" i="1">
              <a:solidFill>
                <a:schemeClr val="dk1"/>
              </a:solidFill>
              <a:effectLst/>
              <a:latin typeface="+mn-lt"/>
              <a:ea typeface="+mn-ea"/>
              <a:cs typeface="+mn-cs"/>
            </a:rPr>
            <a:t> </a:t>
          </a:r>
        </a:p>
        <a:p>
          <a:endParaRPr lang="sv-SE" sz="1500">
            <a:solidFill>
              <a:schemeClr val="dk1"/>
            </a:solidFill>
            <a:effectLst/>
            <a:latin typeface="+mn-lt"/>
            <a:ea typeface="+mn-ea"/>
            <a:cs typeface="+mn-cs"/>
          </a:endParaRPr>
        </a:p>
        <a:p>
          <a:r>
            <a:rPr lang="sv-SE" sz="1500">
              <a:solidFill>
                <a:schemeClr val="dk1"/>
              </a:solidFill>
              <a:effectLst/>
              <a:latin typeface="+mn-lt"/>
              <a:ea typeface="+mn-ea"/>
              <a:cs typeface="+mn-cs"/>
            </a:rPr>
            <a:t>Utifrån de två scenariona med högsta och lägsta elanvändningen i respektive sektor kan ni ta fram det scenario som ni anser vara mest önskvärt för er kommun i scenariot </a:t>
          </a:r>
          <a:r>
            <a:rPr lang="sv-SE" sz="1500" b="1">
              <a:solidFill>
                <a:schemeClr val="dk1"/>
              </a:solidFill>
              <a:effectLst/>
              <a:latin typeface="+mn-lt"/>
              <a:ea typeface="+mn-ea"/>
              <a:cs typeface="+mn-cs"/>
            </a:rPr>
            <a:t>önskvärt </a:t>
          </a:r>
          <a:r>
            <a:rPr lang="sv-SE" sz="1500" b="0">
              <a:solidFill>
                <a:schemeClr val="dk1"/>
              </a:solidFill>
              <a:effectLst/>
              <a:latin typeface="+mn-lt"/>
              <a:ea typeface="+mn-ea"/>
              <a:cs typeface="+mn-cs"/>
            </a:rPr>
            <a:t>samt vilket som ni anser vara</a:t>
          </a:r>
          <a:r>
            <a:rPr lang="sv-SE" sz="1500" b="0" baseline="0">
              <a:solidFill>
                <a:schemeClr val="dk1"/>
              </a:solidFill>
              <a:effectLst/>
              <a:latin typeface="+mn-lt"/>
              <a:ea typeface="+mn-ea"/>
              <a:cs typeface="+mn-cs"/>
            </a:rPr>
            <a:t> mest </a:t>
          </a:r>
          <a:r>
            <a:rPr lang="sv-SE" sz="1500" b="0">
              <a:solidFill>
                <a:schemeClr val="dk1"/>
              </a:solidFill>
              <a:effectLst/>
              <a:latin typeface="+mn-lt"/>
              <a:ea typeface="+mn-ea"/>
              <a:cs typeface="+mn-cs"/>
            </a:rPr>
            <a:t>troligt i scenario </a:t>
          </a:r>
          <a:r>
            <a:rPr lang="sv-SE" sz="1500" b="1">
              <a:solidFill>
                <a:schemeClr val="dk1"/>
              </a:solidFill>
              <a:effectLst/>
              <a:latin typeface="+mn-lt"/>
              <a:ea typeface="+mn-ea"/>
              <a:cs typeface="+mn-cs"/>
            </a:rPr>
            <a:t>troligt. </a:t>
          </a:r>
          <a:r>
            <a:rPr lang="sv-SE" sz="1500">
              <a:solidFill>
                <a:schemeClr val="dk1"/>
              </a:solidFill>
              <a:effectLst/>
              <a:latin typeface="+mn-lt"/>
              <a:ea typeface="+mn-ea"/>
              <a:cs typeface="+mn-cs"/>
            </a:rPr>
            <a:t>Under</a:t>
          </a:r>
          <a:r>
            <a:rPr lang="sv-SE" sz="1100">
              <a:solidFill>
                <a:schemeClr val="dk1"/>
              </a:solidFill>
              <a:effectLst/>
              <a:latin typeface="+mn-lt"/>
              <a:ea typeface="+mn-ea"/>
              <a:cs typeface="+mn-cs"/>
            </a:rPr>
            <a:t> </a:t>
          </a:r>
          <a:r>
            <a:rPr lang="sv-SE" sz="1500">
              <a:solidFill>
                <a:schemeClr val="dk1"/>
              </a:solidFill>
              <a:effectLst/>
              <a:latin typeface="+mn-lt"/>
              <a:ea typeface="+mn-ea"/>
              <a:cs typeface="+mn-cs"/>
            </a:rPr>
            <a:t>de orangea tabellerna finns det möjlighet att skriva en kommentar under varje sektor.  Bilden nedan kan vara bra att ha i bakhuvudet när ni analyserar era scenarion.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r>
            <a:rPr lang="sv-SE" sz="1500" b="1">
              <a:solidFill>
                <a:schemeClr val="dk1"/>
              </a:solidFill>
              <a:effectLst/>
              <a:latin typeface="+mn-lt"/>
              <a:ea typeface="+mn-ea"/>
              <a:cs typeface="+mn-cs"/>
            </a:rPr>
            <a:t>Hur man väljer sin kommun till tabellerna:</a:t>
          </a:r>
          <a:r>
            <a:rPr lang="sv-SE" sz="1500">
              <a:solidFill>
                <a:schemeClr val="dk1"/>
              </a:solidFill>
              <a:effectLst/>
              <a:latin typeface="+mn-lt"/>
              <a:ea typeface="+mn-ea"/>
              <a:cs typeface="+mn-cs"/>
            </a:rPr>
            <a:t>  I kolumn D25 väljs önskad kommun i rullistan. Samtliga fyra tabeller justeras då automatiskt. </a:t>
          </a: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Visualisering av justerade scenarion</a:t>
          </a:r>
          <a:r>
            <a:rPr lang="sv-SE" sz="1500">
              <a:solidFill>
                <a:schemeClr val="dk1"/>
              </a:solidFill>
              <a:effectLst/>
              <a:latin typeface="+mn-lt"/>
              <a:ea typeface="+mn-ea"/>
              <a:cs typeface="+mn-cs"/>
            </a:rPr>
            <a:t>: När ni valt er kommun för tabellerna adderas dessa scenarion till grafen för er kommun och ni kan justera grafen efter önskemål med hjälp av knapparna i utsnittet</a:t>
          </a:r>
          <a:r>
            <a:rPr lang="sv-SE" sz="1500" baseline="0">
              <a:solidFill>
                <a:schemeClr val="dk1"/>
              </a:solidFill>
              <a:effectLst/>
              <a:latin typeface="+mn-lt"/>
              <a:ea typeface="+mn-ea"/>
              <a:cs typeface="+mn-cs"/>
            </a:rPr>
            <a:t> i kolumn A</a:t>
          </a:r>
          <a:r>
            <a:rPr lang="sv-SE" sz="1500">
              <a:solidFill>
                <a:schemeClr val="dk1"/>
              </a:solidFill>
              <a:effectLst/>
              <a:latin typeface="+mn-lt"/>
              <a:ea typeface="+mn-ea"/>
              <a:cs typeface="+mn-cs"/>
            </a:rPr>
            <a:t>. </a:t>
          </a:r>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500" kern="1200"/>
        </a:p>
      </xdr:txBody>
    </xdr:sp>
    <xdr:clientData/>
  </xdr:twoCellAnchor>
  <xdr:twoCellAnchor editAs="oneCell">
    <xdr:from>
      <xdr:col>2</xdr:col>
      <xdr:colOff>230189</xdr:colOff>
      <xdr:row>132</xdr:row>
      <xdr:rowOff>59529</xdr:rowOff>
    </xdr:from>
    <xdr:to>
      <xdr:col>4</xdr:col>
      <xdr:colOff>220664</xdr:colOff>
      <xdr:row>151</xdr:row>
      <xdr:rowOff>78580</xdr:rowOff>
    </xdr:to>
    <xdr:pic>
      <xdr:nvPicPr>
        <xdr:cNvPr id="33" name="Bildobjekt 32">
          <a:extLst>
            <a:ext uri="{FF2B5EF4-FFF2-40B4-BE49-F238E27FC236}">
              <a16:creationId xmlns:a16="http://schemas.microsoft.com/office/drawing/2014/main" id="{0E3E64B9-1234-099D-7976-484C103A0126}"/>
            </a:ext>
          </a:extLst>
        </xdr:cNvPr>
        <xdr:cNvPicPr>
          <a:picLocks noChangeAspect="1"/>
        </xdr:cNvPicPr>
      </xdr:nvPicPr>
      <xdr:blipFill>
        <a:blip xmlns:r="http://schemas.openxmlformats.org/officeDocument/2006/relationships" r:embed="rId20"/>
        <a:stretch>
          <a:fillRect/>
        </a:stretch>
      </xdr:blipFill>
      <xdr:spPr>
        <a:xfrm>
          <a:off x="4623595" y="20085842"/>
          <a:ext cx="1208088" cy="3638550"/>
        </a:xfrm>
        <a:prstGeom prst="rect">
          <a:avLst/>
        </a:prstGeom>
      </xdr:spPr>
    </xdr:pic>
    <xdr:clientData/>
  </xdr:twoCellAnchor>
  <xdr:twoCellAnchor editAs="oneCell">
    <xdr:from>
      <xdr:col>8</xdr:col>
      <xdr:colOff>178597</xdr:colOff>
      <xdr:row>150</xdr:row>
      <xdr:rowOff>178592</xdr:rowOff>
    </xdr:from>
    <xdr:to>
      <xdr:col>14</xdr:col>
      <xdr:colOff>178822</xdr:colOff>
      <xdr:row>164</xdr:row>
      <xdr:rowOff>9589</xdr:rowOff>
    </xdr:to>
    <xdr:pic>
      <xdr:nvPicPr>
        <xdr:cNvPr id="35" name="Bildobjekt 34">
          <a:extLst>
            <a:ext uri="{FF2B5EF4-FFF2-40B4-BE49-F238E27FC236}">
              <a16:creationId xmlns:a16="http://schemas.microsoft.com/office/drawing/2014/main" id="{18D12B78-2B3C-FADE-DCCB-8D97C5AA2316}"/>
            </a:ext>
          </a:extLst>
        </xdr:cNvPr>
        <xdr:cNvPicPr>
          <a:picLocks noChangeAspect="1"/>
        </xdr:cNvPicPr>
      </xdr:nvPicPr>
      <xdr:blipFill>
        <a:blip xmlns:r="http://schemas.openxmlformats.org/officeDocument/2006/relationships" r:embed="rId21"/>
        <a:stretch>
          <a:fillRect/>
        </a:stretch>
      </xdr:blipFill>
      <xdr:spPr>
        <a:xfrm>
          <a:off x="8215316" y="23633905"/>
          <a:ext cx="4182494" cy="2494821"/>
        </a:xfrm>
        <a:prstGeom prst="rect">
          <a:avLst/>
        </a:prstGeom>
      </xdr:spPr>
    </xdr:pic>
    <xdr:clientData/>
  </xdr:twoCellAnchor>
  <xdr:twoCellAnchor>
    <xdr:from>
      <xdr:col>4</xdr:col>
      <xdr:colOff>558312</xdr:colOff>
      <xdr:row>134</xdr:row>
      <xdr:rowOff>36164</xdr:rowOff>
    </xdr:from>
    <xdr:to>
      <xdr:col>5</xdr:col>
      <xdr:colOff>471793</xdr:colOff>
      <xdr:row>135</xdr:row>
      <xdr:rowOff>54419</xdr:rowOff>
    </xdr:to>
    <xdr:cxnSp macro="">
      <xdr:nvCxnSpPr>
        <xdr:cNvPr id="39" name="Rak pilkoppling 38">
          <a:extLst>
            <a:ext uri="{FF2B5EF4-FFF2-40B4-BE49-F238E27FC236}">
              <a16:creationId xmlns:a16="http://schemas.microsoft.com/office/drawing/2014/main" id="{44961A9C-FC8F-432C-5327-0D3E9F27BFCA}"/>
            </a:ext>
          </a:extLst>
        </xdr:cNvPr>
        <xdr:cNvCxnSpPr/>
      </xdr:nvCxnSpPr>
      <xdr:spPr>
        <a:xfrm flipH="1">
          <a:off x="6423707" y="24868006"/>
          <a:ext cx="548481" cy="20207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476249</xdr:colOff>
      <xdr:row>134</xdr:row>
      <xdr:rowOff>59531</xdr:rowOff>
    </xdr:from>
    <xdr:to>
      <xdr:col>18</xdr:col>
      <xdr:colOff>35718</xdr:colOff>
      <xdr:row>138</xdr:row>
      <xdr:rowOff>83343</xdr:rowOff>
    </xdr:to>
    <xdr:cxnSp macro="">
      <xdr:nvCxnSpPr>
        <xdr:cNvPr id="40" name="Rak pilkoppling 39">
          <a:extLst>
            <a:ext uri="{FF2B5EF4-FFF2-40B4-BE49-F238E27FC236}">
              <a16:creationId xmlns:a16="http://schemas.microsoft.com/office/drawing/2014/main" id="{7995901A-073E-4FC8-8496-3C805AA4FDC3}"/>
            </a:ext>
          </a:extLst>
        </xdr:cNvPr>
        <xdr:cNvCxnSpPr/>
      </xdr:nvCxnSpPr>
      <xdr:spPr>
        <a:xfrm flipH="1">
          <a:off x="12692062" y="20466844"/>
          <a:ext cx="1988344" cy="78581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430476</xdr:colOff>
      <xdr:row>149</xdr:row>
      <xdr:rowOff>23295</xdr:rowOff>
    </xdr:from>
    <xdr:to>
      <xdr:col>8</xdr:col>
      <xdr:colOff>306386</xdr:colOff>
      <xdr:row>150</xdr:row>
      <xdr:rowOff>160282</xdr:rowOff>
    </xdr:to>
    <xdr:cxnSp macro="">
      <xdr:nvCxnSpPr>
        <xdr:cNvPr id="42" name="Rak pilkoppling 41">
          <a:extLst>
            <a:ext uri="{FF2B5EF4-FFF2-40B4-BE49-F238E27FC236}">
              <a16:creationId xmlns:a16="http://schemas.microsoft.com/office/drawing/2014/main" id="{DA23CFB8-CEE0-4213-89B4-911B4D2E2F48}"/>
            </a:ext>
          </a:extLst>
        </xdr:cNvPr>
        <xdr:cNvCxnSpPr/>
      </xdr:nvCxnSpPr>
      <xdr:spPr>
        <a:xfrm>
          <a:off x="8200871" y="27612374"/>
          <a:ext cx="510910" cy="32080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224543</xdr:colOff>
      <xdr:row>204</xdr:row>
      <xdr:rowOff>2654</xdr:rowOff>
    </xdr:from>
    <xdr:to>
      <xdr:col>11</xdr:col>
      <xdr:colOff>138025</xdr:colOff>
      <xdr:row>221</xdr:row>
      <xdr:rowOff>21452</xdr:rowOff>
    </xdr:to>
    <xdr:pic>
      <xdr:nvPicPr>
        <xdr:cNvPr id="45" name="Bildobjekt 44">
          <a:extLst>
            <a:ext uri="{FF2B5EF4-FFF2-40B4-BE49-F238E27FC236}">
              <a16:creationId xmlns:a16="http://schemas.microsoft.com/office/drawing/2014/main" id="{4379DEAD-9030-FF0B-7916-EC055A0DAE76}"/>
            </a:ext>
          </a:extLst>
        </xdr:cNvPr>
        <xdr:cNvPicPr>
          <a:picLocks noChangeAspect="1"/>
        </xdr:cNvPicPr>
      </xdr:nvPicPr>
      <xdr:blipFill>
        <a:blip xmlns:r="http://schemas.openxmlformats.org/officeDocument/2006/relationships" r:embed="rId22"/>
        <a:srcRect t="25004" r="32475" b="10301"/>
        <a:stretch/>
      </xdr:blipFill>
      <xdr:spPr>
        <a:xfrm>
          <a:off x="4820356" y="37435904"/>
          <a:ext cx="6192044" cy="3122361"/>
        </a:xfrm>
        <a:prstGeom prst="rect">
          <a:avLst/>
        </a:prstGeom>
      </xdr:spPr>
    </xdr:pic>
    <xdr:clientData/>
  </xdr:twoCellAnchor>
  <xdr:twoCellAnchor editAs="oneCell">
    <xdr:from>
      <xdr:col>18</xdr:col>
      <xdr:colOff>100221</xdr:colOff>
      <xdr:row>223</xdr:row>
      <xdr:rowOff>141201</xdr:rowOff>
    </xdr:from>
    <xdr:to>
      <xdr:col>21</xdr:col>
      <xdr:colOff>465646</xdr:colOff>
      <xdr:row>226</xdr:row>
      <xdr:rowOff>71421</xdr:rowOff>
    </xdr:to>
    <xdr:pic>
      <xdr:nvPicPr>
        <xdr:cNvPr id="46" name="Bildobjekt 45">
          <a:extLst>
            <a:ext uri="{FF2B5EF4-FFF2-40B4-BE49-F238E27FC236}">
              <a16:creationId xmlns:a16="http://schemas.microsoft.com/office/drawing/2014/main" id="{0A7AD34F-5A69-99B9-2548-FEA9DDACE254}"/>
            </a:ext>
          </a:extLst>
        </xdr:cNvPr>
        <xdr:cNvPicPr>
          <a:picLocks noChangeAspect="1"/>
        </xdr:cNvPicPr>
      </xdr:nvPicPr>
      <xdr:blipFill>
        <a:blip xmlns:r="http://schemas.openxmlformats.org/officeDocument/2006/relationships" r:embed="rId23"/>
        <a:stretch>
          <a:fillRect/>
        </a:stretch>
      </xdr:blipFill>
      <xdr:spPr>
        <a:xfrm>
          <a:off x="15423774" y="41332648"/>
          <a:ext cx="2270425" cy="481668"/>
        </a:xfrm>
        <a:prstGeom prst="rect">
          <a:avLst/>
        </a:prstGeom>
      </xdr:spPr>
    </xdr:pic>
    <xdr:clientData/>
  </xdr:twoCellAnchor>
  <xdr:twoCellAnchor editAs="oneCell">
    <xdr:from>
      <xdr:col>8</xdr:col>
      <xdr:colOff>169335</xdr:colOff>
      <xdr:row>133</xdr:row>
      <xdr:rowOff>179915</xdr:rowOff>
    </xdr:from>
    <xdr:to>
      <xdr:col>14</xdr:col>
      <xdr:colOff>169333</xdr:colOff>
      <xdr:row>146</xdr:row>
      <xdr:rowOff>131366</xdr:rowOff>
    </xdr:to>
    <xdr:pic>
      <xdr:nvPicPr>
        <xdr:cNvPr id="48" name="Bildobjekt 47">
          <a:extLst>
            <a:ext uri="{FF2B5EF4-FFF2-40B4-BE49-F238E27FC236}">
              <a16:creationId xmlns:a16="http://schemas.microsoft.com/office/drawing/2014/main" id="{B42876DD-A504-0396-DECE-5E50D98E3115}"/>
            </a:ext>
          </a:extLst>
        </xdr:cNvPr>
        <xdr:cNvPicPr>
          <a:picLocks noChangeAspect="1"/>
        </xdr:cNvPicPr>
      </xdr:nvPicPr>
      <xdr:blipFill>
        <a:blip xmlns:r="http://schemas.openxmlformats.org/officeDocument/2006/relationships" r:embed="rId24"/>
        <a:stretch>
          <a:fillRect/>
        </a:stretch>
      </xdr:blipFill>
      <xdr:spPr>
        <a:xfrm>
          <a:off x="8244418" y="25537582"/>
          <a:ext cx="4212165" cy="2427951"/>
        </a:xfrm>
        <a:prstGeom prst="rect">
          <a:avLst/>
        </a:prstGeom>
      </xdr:spPr>
    </xdr:pic>
    <xdr:clientData/>
  </xdr:twoCellAnchor>
  <xdr:twoCellAnchor>
    <xdr:from>
      <xdr:col>2</xdr:col>
      <xdr:colOff>0</xdr:colOff>
      <xdr:row>252</xdr:row>
      <xdr:rowOff>1</xdr:rowOff>
    </xdr:from>
    <xdr:to>
      <xdr:col>24</xdr:col>
      <xdr:colOff>210910</xdr:colOff>
      <xdr:row>279</xdr:row>
      <xdr:rowOff>63500</xdr:rowOff>
    </xdr:to>
    <xdr:sp macro="" textlink="">
      <xdr:nvSpPr>
        <xdr:cNvPr id="49" name="textruta 48">
          <a:extLst>
            <a:ext uri="{FF2B5EF4-FFF2-40B4-BE49-F238E27FC236}">
              <a16:creationId xmlns:a16="http://schemas.microsoft.com/office/drawing/2014/main" id="{73DACE1D-F028-4899-9107-82418AA611C4}"/>
            </a:ext>
          </a:extLst>
        </xdr:cNvPr>
        <xdr:cNvSpPr txBox="1"/>
      </xdr:nvSpPr>
      <xdr:spPr>
        <a:xfrm>
          <a:off x="4607278" y="46397334"/>
          <a:ext cx="14893521" cy="50164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chemeClr val="dk1"/>
              </a:solidFill>
              <a:effectLst/>
              <a:latin typeface="+mn-lt"/>
              <a:ea typeface="+mn-ea"/>
              <a:cs typeface="+mn-cs"/>
            </a:rPr>
            <a:t>Ordlista </a:t>
          </a:r>
        </a:p>
        <a:p>
          <a:endParaRPr lang="sv-SE" sz="1800" b="1">
            <a:solidFill>
              <a:schemeClr val="dk1"/>
            </a:solidFill>
            <a:effectLst/>
            <a:latin typeface="+mn-lt"/>
            <a:ea typeface="+mn-ea"/>
            <a:cs typeface="+mn-cs"/>
          </a:endParaRPr>
        </a:p>
        <a:p>
          <a:r>
            <a:rPr lang="sv-SE" sz="1500" b="1">
              <a:solidFill>
                <a:schemeClr val="dk1"/>
              </a:solidFill>
              <a:effectLst/>
              <a:latin typeface="+mn-lt"/>
              <a:ea typeface="+mn-ea"/>
              <a:cs typeface="+mn-cs"/>
            </a:rPr>
            <a:t>Regional</a:t>
          </a:r>
          <a:r>
            <a:rPr lang="sv-SE" sz="1500">
              <a:solidFill>
                <a:schemeClr val="dk1"/>
              </a:solidFill>
              <a:effectLst/>
              <a:latin typeface="+mn-lt"/>
              <a:ea typeface="+mn-ea"/>
              <a:cs typeface="+mn-cs"/>
            </a:rPr>
            <a:t> – regionalt scenario framtaget av Energiintelligent Dalarna </a:t>
          </a: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Ny regional </a:t>
          </a:r>
          <a:r>
            <a:rPr lang="sv-SE" sz="1500">
              <a:solidFill>
                <a:schemeClr val="dk1"/>
              </a:solidFill>
              <a:effectLst/>
              <a:latin typeface="+mn-lt"/>
              <a:ea typeface="+mn-ea"/>
              <a:cs typeface="+mn-cs"/>
            </a:rPr>
            <a:t>– regionalt scenario framtaget av Energiintelligent Dalarna där kategori datacenter är justerat utifrån dagens kända kommande etableringar samt Northvolts satsning bortaget</a:t>
          </a:r>
          <a:r>
            <a:rPr lang="sv-SE" sz="1500" baseline="0">
              <a:solidFill>
                <a:schemeClr val="dk1"/>
              </a:solidFill>
              <a:effectLst/>
              <a:latin typeface="+mn-lt"/>
              <a:ea typeface="+mn-ea"/>
              <a:cs typeface="+mn-cs"/>
            </a:rPr>
            <a:t> 	ur kategorin industri </a:t>
          </a:r>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EM INT </a:t>
          </a:r>
          <a:r>
            <a:rPr lang="sv-SE" sz="1500">
              <a:solidFill>
                <a:schemeClr val="dk1"/>
              </a:solidFill>
              <a:effectLst/>
              <a:latin typeface="+mn-lt"/>
              <a:ea typeface="+mn-ea"/>
              <a:cs typeface="+mn-cs"/>
            </a:rPr>
            <a:t>- Energimyndighetens scenario Internationell Tillväxt </a:t>
          </a: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EM LM  </a:t>
          </a:r>
          <a:r>
            <a:rPr lang="sv-SE" sz="1500">
              <a:solidFill>
                <a:schemeClr val="dk1"/>
              </a:solidFill>
              <a:effectLst/>
              <a:latin typeface="+mn-lt"/>
              <a:ea typeface="+mn-ea"/>
              <a:cs typeface="+mn-cs"/>
            </a:rPr>
            <a:t>- Energimyndighetens scenario Lokal Miljöhänsyn </a:t>
          </a: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KRE </a:t>
          </a:r>
          <a:r>
            <a:rPr lang="sv-SE" sz="1500">
              <a:solidFill>
                <a:schemeClr val="dk1"/>
              </a:solidFill>
              <a:effectLst/>
              <a:latin typeface="+mn-lt"/>
              <a:ea typeface="+mn-ea"/>
              <a:cs typeface="+mn-cs"/>
            </a:rPr>
            <a:t>– kommunal och regional energistatistik för år 2023 </a:t>
          </a:r>
        </a:p>
        <a:p>
          <a:endParaRPr lang="sv-SE" sz="1500">
            <a:solidFill>
              <a:schemeClr val="dk1"/>
            </a:solidFill>
            <a:effectLst/>
            <a:latin typeface="+mn-lt"/>
            <a:ea typeface="+mn-ea"/>
            <a:cs typeface="+mn-cs"/>
          </a:endParaRPr>
        </a:p>
        <a:p>
          <a:r>
            <a:rPr lang="sv-SE" sz="1500" b="1">
              <a:solidFill>
                <a:schemeClr val="dk1"/>
              </a:solidFill>
              <a:effectLst/>
              <a:latin typeface="+mn-lt"/>
              <a:ea typeface="+mn-ea"/>
              <a:cs typeface="+mn-cs"/>
            </a:rPr>
            <a:t>Högsta</a:t>
          </a:r>
          <a:r>
            <a:rPr lang="sv-SE" sz="1500">
              <a:solidFill>
                <a:schemeClr val="dk1"/>
              </a:solidFill>
              <a:effectLst/>
              <a:latin typeface="+mn-lt"/>
              <a:ea typeface="+mn-ea"/>
              <a:cs typeface="+mn-cs"/>
            </a:rPr>
            <a:t> – scenario som är möjligt att justera i orange</a:t>
          </a:r>
          <a:r>
            <a:rPr lang="sv-SE" sz="1500" baseline="0">
              <a:solidFill>
                <a:schemeClr val="dk1"/>
              </a:solidFill>
              <a:effectLst/>
              <a:latin typeface="+mn-lt"/>
              <a:ea typeface="+mn-ea"/>
              <a:cs typeface="+mn-cs"/>
            </a:rPr>
            <a:t> tabell </a:t>
          </a:r>
        </a:p>
        <a:p>
          <a:endParaRPr lang="sv-SE" sz="15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500" b="1">
              <a:solidFill>
                <a:schemeClr val="dk1"/>
              </a:solidFill>
              <a:effectLst/>
              <a:latin typeface="+mn-lt"/>
              <a:ea typeface="+mn-ea"/>
              <a:cs typeface="+mn-cs"/>
            </a:rPr>
            <a:t>Lägsta</a:t>
          </a:r>
          <a:r>
            <a:rPr lang="sv-SE" sz="1500">
              <a:solidFill>
                <a:schemeClr val="dk1"/>
              </a:solidFill>
              <a:effectLst/>
              <a:latin typeface="+mn-lt"/>
              <a:ea typeface="+mn-ea"/>
              <a:cs typeface="+mn-cs"/>
            </a:rPr>
            <a:t> – scenario som är möjligt att justera i orange</a:t>
          </a:r>
          <a:r>
            <a:rPr lang="sv-SE" sz="1500" baseline="0">
              <a:solidFill>
                <a:schemeClr val="dk1"/>
              </a:solidFill>
              <a:effectLst/>
              <a:latin typeface="+mn-lt"/>
              <a:ea typeface="+mn-ea"/>
              <a:cs typeface="+mn-cs"/>
            </a:rPr>
            <a:t> tabell </a:t>
          </a:r>
          <a:endParaRPr lang="sv-SE" sz="1500">
            <a:effectLst/>
          </a:endParaRPr>
        </a:p>
        <a:p>
          <a:endParaRPr lang="sv-SE" sz="15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500" b="1">
              <a:solidFill>
                <a:schemeClr val="dk1"/>
              </a:solidFill>
              <a:effectLst/>
              <a:latin typeface="+mn-lt"/>
              <a:ea typeface="+mn-ea"/>
              <a:cs typeface="+mn-cs"/>
            </a:rPr>
            <a:t>Önskvärt</a:t>
          </a:r>
          <a:r>
            <a:rPr lang="sv-SE" sz="1500">
              <a:solidFill>
                <a:schemeClr val="dk1"/>
              </a:solidFill>
              <a:effectLst/>
              <a:latin typeface="+mn-lt"/>
              <a:ea typeface="+mn-ea"/>
              <a:cs typeface="+mn-cs"/>
            </a:rPr>
            <a:t> - scenario som är möjligt att justera i orange</a:t>
          </a:r>
          <a:r>
            <a:rPr lang="sv-SE" sz="1500" baseline="0">
              <a:solidFill>
                <a:schemeClr val="dk1"/>
              </a:solidFill>
              <a:effectLst/>
              <a:latin typeface="+mn-lt"/>
              <a:ea typeface="+mn-ea"/>
              <a:cs typeface="+mn-cs"/>
            </a:rPr>
            <a:t> tabell </a:t>
          </a:r>
        </a:p>
        <a:p>
          <a:pPr marL="0" marR="0" lvl="0" indent="0" defTabSz="914400" eaLnBrk="1" fontAlgn="auto" latinLnBrk="0" hangingPunct="1">
            <a:lnSpc>
              <a:spcPct val="100000"/>
            </a:lnSpc>
            <a:spcBef>
              <a:spcPts val="0"/>
            </a:spcBef>
            <a:spcAft>
              <a:spcPts val="0"/>
            </a:spcAft>
            <a:buClrTx/>
            <a:buSzTx/>
            <a:buFontTx/>
            <a:buNone/>
            <a:tabLst/>
            <a:defRPr/>
          </a:pPr>
          <a:endParaRPr lang="sv-SE" sz="15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500" b="1" baseline="0">
              <a:solidFill>
                <a:schemeClr val="dk1"/>
              </a:solidFill>
              <a:effectLst/>
              <a:latin typeface="+mn-lt"/>
              <a:ea typeface="+mn-ea"/>
              <a:cs typeface="+mn-cs"/>
            </a:rPr>
            <a:t>Troligt</a:t>
          </a:r>
          <a:r>
            <a:rPr lang="sv-SE" sz="1500" baseline="0">
              <a:solidFill>
                <a:schemeClr val="dk1"/>
              </a:solidFill>
              <a:effectLst/>
              <a:latin typeface="+mn-lt"/>
              <a:ea typeface="+mn-ea"/>
              <a:cs typeface="+mn-cs"/>
            </a:rPr>
            <a:t> - Scenario som är möjligt att justera i orange tabell </a:t>
          </a:r>
          <a:endParaRPr lang="sv-SE" sz="1500">
            <a:effectLst/>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500">
            <a:solidFill>
              <a:schemeClr val="dk1"/>
            </a:solidFill>
            <a:effectLst/>
            <a:latin typeface="+mn-lt"/>
            <a:ea typeface="+mn-ea"/>
            <a:cs typeface="+mn-cs"/>
          </a:endParaRPr>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a:p>
          <a:endParaRPr lang="sv-SE" sz="1100" kern="1200"/>
        </a:p>
      </xdr:txBody>
    </xdr:sp>
    <xdr:clientData/>
  </xdr:twoCellAnchor>
  <xdr:twoCellAnchor editAs="oneCell">
    <xdr:from>
      <xdr:col>2</xdr:col>
      <xdr:colOff>139829</xdr:colOff>
      <xdr:row>232</xdr:row>
      <xdr:rowOff>102492</xdr:rowOff>
    </xdr:from>
    <xdr:to>
      <xdr:col>6</xdr:col>
      <xdr:colOff>133912</xdr:colOff>
      <xdr:row>245</xdr:row>
      <xdr:rowOff>539</xdr:rowOff>
    </xdr:to>
    <xdr:pic>
      <xdr:nvPicPr>
        <xdr:cNvPr id="5" name="Bildobjekt 4">
          <a:extLst>
            <a:ext uri="{FF2B5EF4-FFF2-40B4-BE49-F238E27FC236}">
              <a16:creationId xmlns:a16="http://schemas.microsoft.com/office/drawing/2014/main" id="{20E4895A-3BC3-1E81-1C58-83AC1AA92A81}"/>
            </a:ext>
          </a:extLst>
        </xdr:cNvPr>
        <xdr:cNvPicPr>
          <a:picLocks noChangeAspect="1"/>
        </xdr:cNvPicPr>
      </xdr:nvPicPr>
      <xdr:blipFill>
        <a:blip xmlns:r="http://schemas.openxmlformats.org/officeDocument/2006/relationships" r:embed="rId25"/>
        <a:stretch>
          <a:fillRect/>
        </a:stretch>
      </xdr:blipFill>
      <xdr:spPr>
        <a:xfrm>
          <a:off x="4735224" y="42948281"/>
          <a:ext cx="2534083" cy="2287653"/>
        </a:xfrm>
        <a:prstGeom prst="rect">
          <a:avLst/>
        </a:prstGeom>
      </xdr:spPr>
    </xdr:pic>
    <xdr:clientData/>
  </xdr:twoCellAnchor>
  <xdr:twoCellAnchor editAs="oneCell">
    <xdr:from>
      <xdr:col>2</xdr:col>
      <xdr:colOff>200533</xdr:colOff>
      <xdr:row>170</xdr:row>
      <xdr:rowOff>14163</xdr:rowOff>
    </xdr:from>
    <xdr:to>
      <xdr:col>12</xdr:col>
      <xdr:colOff>120738</xdr:colOff>
      <xdr:row>187</xdr:row>
      <xdr:rowOff>146726</xdr:rowOff>
    </xdr:to>
    <xdr:pic>
      <xdr:nvPicPr>
        <xdr:cNvPr id="6" name="Bildobjekt 5">
          <a:extLst>
            <a:ext uri="{FF2B5EF4-FFF2-40B4-BE49-F238E27FC236}">
              <a16:creationId xmlns:a16="http://schemas.microsoft.com/office/drawing/2014/main" id="{B524C160-4C12-EABA-2B5E-A297779F77E2}"/>
            </a:ext>
          </a:extLst>
        </xdr:cNvPr>
        <xdr:cNvPicPr>
          <a:picLocks noChangeAspect="1"/>
        </xdr:cNvPicPr>
      </xdr:nvPicPr>
      <xdr:blipFill>
        <a:blip xmlns:r="http://schemas.openxmlformats.org/officeDocument/2006/relationships" r:embed="rId26"/>
        <a:stretch>
          <a:fillRect/>
        </a:stretch>
      </xdr:blipFill>
      <xdr:spPr>
        <a:xfrm>
          <a:off x="4795928" y="31463374"/>
          <a:ext cx="6838363" cy="3257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584200</xdr:colOff>
      <xdr:row>0</xdr:row>
      <xdr:rowOff>4232</xdr:rowOff>
    </xdr:from>
    <xdr:to>
      <xdr:col>14</xdr:col>
      <xdr:colOff>892174</xdr:colOff>
      <xdr:row>5</xdr:row>
      <xdr:rowOff>88900</xdr:rowOff>
    </xdr:to>
    <xdr:sp macro="" textlink="">
      <xdr:nvSpPr>
        <xdr:cNvPr id="2" name="textruta 1">
          <a:extLst>
            <a:ext uri="{FF2B5EF4-FFF2-40B4-BE49-F238E27FC236}">
              <a16:creationId xmlns:a16="http://schemas.microsoft.com/office/drawing/2014/main" id="{0E9416A0-E667-8EC0-38BD-124D2B5B2F16}"/>
            </a:ext>
          </a:extLst>
        </xdr:cNvPr>
        <xdr:cNvSpPr txBox="1"/>
      </xdr:nvSpPr>
      <xdr:spPr>
        <a:xfrm>
          <a:off x="4318000" y="4232"/>
          <a:ext cx="14798674" cy="1037168"/>
        </a:xfrm>
        <a:prstGeom prst="rect">
          <a:avLst/>
        </a:prstGeom>
        <a:solidFill>
          <a:schemeClr val="accent1"/>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400" b="1" kern="1200">
              <a:solidFill>
                <a:schemeClr val="bg1"/>
              </a:solidFill>
            </a:rPr>
            <a:t>Framtidsscenario</a:t>
          </a:r>
          <a:r>
            <a:rPr lang="sv-SE" sz="2400" b="1" kern="1200" baseline="0">
              <a:solidFill>
                <a:schemeClr val="bg1"/>
              </a:solidFill>
            </a:rPr>
            <a:t> elbehov på regional och kommunal nivå i Dalarna </a:t>
          </a:r>
          <a:endParaRPr lang="sv-SE" sz="2400" b="1" kern="1200">
            <a:solidFill>
              <a:schemeClr val="bg1"/>
            </a:solidFill>
          </a:endParaRPr>
        </a:p>
      </xdr:txBody>
    </xdr:sp>
    <xdr:clientData/>
  </xdr:twoCellAnchor>
  <xdr:twoCellAnchor editAs="absolute">
    <xdr:from>
      <xdr:col>0</xdr:col>
      <xdr:colOff>190500</xdr:colOff>
      <xdr:row>7</xdr:row>
      <xdr:rowOff>28574</xdr:rowOff>
    </xdr:from>
    <xdr:to>
      <xdr:col>0</xdr:col>
      <xdr:colOff>3382433</xdr:colOff>
      <xdr:row>26</xdr:row>
      <xdr:rowOff>219074</xdr:rowOff>
    </xdr:to>
    <mc:AlternateContent xmlns:mc="http://schemas.openxmlformats.org/markup-compatibility/2006" xmlns:sle15="http://schemas.microsoft.com/office/drawing/2012/slicer">
      <mc:Choice Requires="sle15">
        <xdr:graphicFrame macro="">
          <xdr:nvGraphicFramePr>
            <xdr:cNvPr id="3" name="kommun ">
              <a:extLst>
                <a:ext uri="{FF2B5EF4-FFF2-40B4-BE49-F238E27FC236}">
                  <a16:creationId xmlns:a16="http://schemas.microsoft.com/office/drawing/2014/main" id="{B71B79E7-95CE-4413-B66E-14CB69DDBA43}"/>
                </a:ext>
              </a:extLst>
            </xdr:cNvPr>
            <xdr:cNvGraphicFramePr/>
          </xdr:nvGraphicFramePr>
          <xdr:xfrm>
            <a:off x="0" y="0"/>
            <a:ext cx="0" cy="0"/>
          </xdr:xfrm>
          <a:graphic>
            <a:graphicData uri="http://schemas.microsoft.com/office/drawing/2010/slicer">
              <sle:slicer xmlns:sle="http://schemas.microsoft.com/office/drawing/2010/slicer" name="kommun "/>
            </a:graphicData>
          </a:graphic>
        </xdr:graphicFrame>
      </mc:Choice>
      <mc:Fallback xmlns="">
        <xdr:sp macro="" textlink="">
          <xdr:nvSpPr>
            <xdr:cNvPr id="0" name=""/>
            <xdr:cNvSpPr>
              <a:spLocks noTextEdit="1"/>
            </xdr:cNvSpPr>
          </xdr:nvSpPr>
          <xdr:spPr>
            <a:xfrm>
              <a:off x="190500" y="1368424"/>
              <a:ext cx="3185583" cy="4844143"/>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0</xdr:col>
      <xdr:colOff>200024</xdr:colOff>
      <xdr:row>28</xdr:row>
      <xdr:rowOff>218016</xdr:rowOff>
    </xdr:from>
    <xdr:to>
      <xdr:col>0</xdr:col>
      <xdr:colOff>3361266</xdr:colOff>
      <xdr:row>36</xdr:row>
      <xdr:rowOff>29632</xdr:rowOff>
    </xdr:to>
    <mc:AlternateContent xmlns:mc="http://schemas.openxmlformats.org/markup-compatibility/2006" xmlns:sle15="http://schemas.microsoft.com/office/drawing/2012/slicer">
      <mc:Choice Requires="sle15">
        <xdr:graphicFrame macro="">
          <xdr:nvGraphicFramePr>
            <xdr:cNvPr id="4" name="år">
              <a:extLst>
                <a:ext uri="{FF2B5EF4-FFF2-40B4-BE49-F238E27FC236}">
                  <a16:creationId xmlns:a16="http://schemas.microsoft.com/office/drawing/2014/main" id="{BFD8DE59-F82D-4945-9A00-0C0B2A79068B}"/>
                </a:ext>
              </a:extLst>
            </xdr:cNvPr>
            <xdr:cNvGraphicFramePr/>
          </xdr:nvGraphicFramePr>
          <xdr:xfrm>
            <a:off x="0" y="0"/>
            <a:ext cx="0" cy="0"/>
          </xdr:xfrm>
          <a:graphic>
            <a:graphicData uri="http://schemas.microsoft.com/office/drawing/2010/slicer">
              <sle:slicer xmlns:sle="http://schemas.microsoft.com/office/drawing/2010/slicer" name="år"/>
            </a:graphicData>
          </a:graphic>
        </xdr:graphicFrame>
      </mc:Choice>
      <mc:Fallback xmlns="">
        <xdr:sp macro="" textlink="">
          <xdr:nvSpPr>
            <xdr:cNvPr id="0" name=""/>
            <xdr:cNvSpPr>
              <a:spLocks noTextEdit="1"/>
            </xdr:cNvSpPr>
          </xdr:nvSpPr>
          <xdr:spPr>
            <a:xfrm>
              <a:off x="206374" y="6701366"/>
              <a:ext cx="3161242" cy="1501623"/>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oneCell">
    <xdr:from>
      <xdr:col>0</xdr:col>
      <xdr:colOff>134408</xdr:colOff>
      <xdr:row>1</xdr:row>
      <xdr:rowOff>2117</xdr:rowOff>
    </xdr:from>
    <xdr:to>
      <xdr:col>0</xdr:col>
      <xdr:colOff>3697441</xdr:colOff>
      <xdr:row>5</xdr:row>
      <xdr:rowOff>604</xdr:rowOff>
    </xdr:to>
    <xdr:pic>
      <xdr:nvPicPr>
        <xdr:cNvPr id="6" name="Bildobjekt 5">
          <a:extLst>
            <a:ext uri="{FF2B5EF4-FFF2-40B4-BE49-F238E27FC236}">
              <a16:creationId xmlns:a16="http://schemas.microsoft.com/office/drawing/2014/main" id="{CB652D7A-D718-0624-BF27-EFEF28B1D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08" y="192617"/>
          <a:ext cx="3563033" cy="754591"/>
        </a:xfrm>
        <a:prstGeom prst="rect">
          <a:avLst/>
        </a:prstGeom>
      </xdr:spPr>
    </xdr:pic>
    <xdr:clientData/>
  </xdr:twoCellAnchor>
  <xdr:twoCellAnchor editAs="absolute">
    <xdr:from>
      <xdr:col>2</xdr:col>
      <xdr:colOff>49395</xdr:colOff>
      <xdr:row>36</xdr:row>
      <xdr:rowOff>143970</xdr:rowOff>
    </xdr:from>
    <xdr:to>
      <xdr:col>15</xdr:col>
      <xdr:colOff>170904</xdr:colOff>
      <xdr:row>78</xdr:row>
      <xdr:rowOff>684</xdr:rowOff>
    </xdr:to>
    <xdr:graphicFrame macro="">
      <xdr:nvGraphicFramePr>
        <xdr:cNvPr id="8" name="Diagram 7">
          <a:extLst>
            <a:ext uri="{FF2B5EF4-FFF2-40B4-BE49-F238E27FC236}">
              <a16:creationId xmlns:a16="http://schemas.microsoft.com/office/drawing/2014/main" id="{089A31DD-92F8-471F-86BC-6F2E90D991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103717</xdr:colOff>
      <xdr:row>87</xdr:row>
      <xdr:rowOff>12700</xdr:rowOff>
    </xdr:from>
    <xdr:to>
      <xdr:col>15</xdr:col>
      <xdr:colOff>231776</xdr:colOff>
      <xdr:row>129</xdr:row>
      <xdr:rowOff>180973</xdr:rowOff>
    </xdr:to>
    <xdr:graphicFrame macro="">
      <xdr:nvGraphicFramePr>
        <xdr:cNvPr id="10" name="Diagram 9">
          <a:extLst>
            <a:ext uri="{FF2B5EF4-FFF2-40B4-BE49-F238E27FC236}">
              <a16:creationId xmlns:a16="http://schemas.microsoft.com/office/drawing/2014/main" id="{5C2A6CAA-5C3E-4A88-A3E7-46E701695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190500</xdr:colOff>
      <xdr:row>37</xdr:row>
      <xdr:rowOff>151795</xdr:rowOff>
    </xdr:from>
    <xdr:to>
      <xdr:col>0</xdr:col>
      <xdr:colOff>3350684</xdr:colOff>
      <xdr:row>52</xdr:row>
      <xdr:rowOff>170844</xdr:rowOff>
    </xdr:to>
    <mc:AlternateContent xmlns:mc="http://schemas.openxmlformats.org/markup-compatibility/2006" xmlns:sle15="http://schemas.microsoft.com/office/drawing/2012/slicer">
      <mc:Choice Requires="sle15">
        <xdr:graphicFrame macro="">
          <xdr:nvGraphicFramePr>
            <xdr:cNvPr id="11" name="scenario">
              <a:extLst>
                <a:ext uri="{FF2B5EF4-FFF2-40B4-BE49-F238E27FC236}">
                  <a16:creationId xmlns:a16="http://schemas.microsoft.com/office/drawing/2014/main" id="{3EB145A4-7D8D-4162-87C8-7772BD5F6A55}"/>
                </a:ext>
              </a:extLst>
            </xdr:cNvPr>
            <xdr:cNvGraphicFramePr/>
          </xdr:nvGraphicFramePr>
          <xdr:xfrm>
            <a:off x="0" y="0"/>
            <a:ext cx="0" cy="0"/>
          </xdr:xfrm>
          <a:graphic>
            <a:graphicData uri="http://schemas.microsoft.com/office/drawing/2010/slicer">
              <sle:slicer xmlns:sle="http://schemas.microsoft.com/office/drawing/2010/slicer" name="scenario"/>
            </a:graphicData>
          </a:graphic>
        </xdr:graphicFrame>
      </mc:Choice>
      <mc:Fallback xmlns="">
        <xdr:sp macro="" textlink="">
          <xdr:nvSpPr>
            <xdr:cNvPr id="0" name=""/>
            <xdr:cNvSpPr>
              <a:spLocks noTextEdit="1"/>
            </xdr:cNvSpPr>
          </xdr:nvSpPr>
          <xdr:spPr>
            <a:xfrm>
              <a:off x="190500" y="8524723"/>
              <a:ext cx="3160184" cy="287655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xdr:from>
      <xdr:col>4</xdr:col>
      <xdr:colOff>254001</xdr:colOff>
      <xdr:row>5</xdr:row>
      <xdr:rowOff>171449</xdr:rowOff>
    </xdr:from>
    <xdr:to>
      <xdr:col>5</xdr:col>
      <xdr:colOff>749301</xdr:colOff>
      <xdr:row>8</xdr:row>
      <xdr:rowOff>155574</xdr:rowOff>
    </xdr:to>
    <xdr:sp macro="" textlink="">
      <xdr:nvSpPr>
        <xdr:cNvPr id="12" name="textruta 11">
          <a:extLst>
            <a:ext uri="{FF2B5EF4-FFF2-40B4-BE49-F238E27FC236}">
              <a16:creationId xmlns:a16="http://schemas.microsoft.com/office/drawing/2014/main" id="{3B097917-2330-023F-236C-CAEA90666B05}"/>
            </a:ext>
          </a:extLst>
        </xdr:cNvPr>
        <xdr:cNvSpPr txBox="1"/>
      </xdr:nvSpPr>
      <xdr:spPr>
        <a:xfrm>
          <a:off x="6921501" y="1123949"/>
          <a:ext cx="1600200" cy="555625"/>
        </a:xfrm>
        <a:prstGeom prst="rect">
          <a:avLst/>
        </a:prstGeom>
        <a:solidFill>
          <a:schemeClr val="accent2"/>
        </a:solidFill>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400" b="1" kern="1200">
              <a:solidFill>
                <a:schemeClr val="bg1"/>
              </a:solidFill>
              <a:latin typeface="+mn-lt"/>
              <a:ea typeface="+mn-ea"/>
              <a:cs typeface="+mn-cs"/>
            </a:rPr>
            <a:t>2030</a:t>
          </a:r>
        </a:p>
      </xdr:txBody>
    </xdr:sp>
    <xdr:clientData/>
  </xdr:twoCellAnchor>
  <xdr:twoCellAnchor>
    <xdr:from>
      <xdr:col>11</xdr:col>
      <xdr:colOff>422274</xdr:colOff>
      <xdr:row>5</xdr:row>
      <xdr:rowOff>168276</xdr:rowOff>
    </xdr:from>
    <xdr:to>
      <xdr:col>12</xdr:col>
      <xdr:colOff>765174</xdr:colOff>
      <xdr:row>8</xdr:row>
      <xdr:rowOff>168276</xdr:rowOff>
    </xdr:to>
    <xdr:sp macro="" textlink="">
      <xdr:nvSpPr>
        <xdr:cNvPr id="13" name="textruta 12">
          <a:extLst>
            <a:ext uri="{FF2B5EF4-FFF2-40B4-BE49-F238E27FC236}">
              <a16:creationId xmlns:a16="http://schemas.microsoft.com/office/drawing/2014/main" id="{595E6975-C6E6-4403-BC1F-1B27FAA1A407}"/>
            </a:ext>
          </a:extLst>
        </xdr:cNvPr>
        <xdr:cNvSpPr txBox="1"/>
      </xdr:nvSpPr>
      <xdr:spPr>
        <a:xfrm>
          <a:off x="14874874" y="1120776"/>
          <a:ext cx="1498600" cy="571500"/>
        </a:xfrm>
        <a:prstGeom prst="rect">
          <a:avLst/>
        </a:prstGeom>
        <a:solidFill>
          <a:schemeClr val="accent2"/>
        </a:solidFill>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400" b="1" kern="1200">
              <a:solidFill>
                <a:schemeClr val="bg1"/>
              </a:solidFill>
              <a:latin typeface="+mn-lt"/>
              <a:ea typeface="+mn-ea"/>
              <a:cs typeface="+mn-cs"/>
            </a:rPr>
            <a:t>2045</a:t>
          </a:r>
        </a:p>
      </xdr:txBody>
    </xdr:sp>
    <xdr:clientData/>
  </xdr:twoCellAnchor>
  <xdr:twoCellAnchor>
    <xdr:from>
      <xdr:col>2</xdr:col>
      <xdr:colOff>50800</xdr:colOff>
      <xdr:row>33</xdr:row>
      <xdr:rowOff>177800</xdr:rowOff>
    </xdr:from>
    <xdr:to>
      <xdr:col>15</xdr:col>
      <xdr:colOff>177800</xdr:colOff>
      <xdr:row>37</xdr:row>
      <xdr:rowOff>152400</xdr:rowOff>
    </xdr:to>
    <xdr:sp macro="" textlink="">
      <xdr:nvSpPr>
        <xdr:cNvPr id="15" name="textruta 14">
          <a:extLst>
            <a:ext uri="{FF2B5EF4-FFF2-40B4-BE49-F238E27FC236}">
              <a16:creationId xmlns:a16="http://schemas.microsoft.com/office/drawing/2014/main" id="{48D7800A-DC9F-CB9A-83D1-BF3667F31538}"/>
            </a:ext>
          </a:extLst>
        </xdr:cNvPr>
        <xdr:cNvSpPr txBox="1"/>
      </xdr:nvSpPr>
      <xdr:spPr>
        <a:xfrm>
          <a:off x="4394200" y="7670800"/>
          <a:ext cx="14922500" cy="7366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400" b="1" kern="1200">
              <a:solidFill>
                <a:schemeClr val="bg1"/>
              </a:solidFill>
            </a:rPr>
            <a:t>Elanvändning</a:t>
          </a:r>
          <a:r>
            <a:rPr lang="sv-SE" sz="2400" b="1" kern="1200" baseline="0">
              <a:solidFill>
                <a:schemeClr val="bg1"/>
              </a:solidFill>
            </a:rPr>
            <a:t> per sektor kommunal nivå</a:t>
          </a:r>
          <a:endParaRPr lang="sv-SE" sz="2400" b="1" kern="1200">
            <a:solidFill>
              <a:schemeClr val="bg1"/>
            </a:solidFill>
          </a:endParaRPr>
        </a:p>
      </xdr:txBody>
    </xdr:sp>
    <xdr:clientData/>
  </xdr:twoCellAnchor>
  <xdr:twoCellAnchor>
    <xdr:from>
      <xdr:col>2</xdr:col>
      <xdr:colOff>92075</xdr:colOff>
      <xdr:row>83</xdr:row>
      <xdr:rowOff>66675</xdr:rowOff>
    </xdr:from>
    <xdr:to>
      <xdr:col>15</xdr:col>
      <xdr:colOff>219075</xdr:colOff>
      <xdr:row>87</xdr:row>
      <xdr:rowOff>41275</xdr:rowOff>
    </xdr:to>
    <xdr:sp macro="" textlink="">
      <xdr:nvSpPr>
        <xdr:cNvPr id="16" name="textruta 15">
          <a:extLst>
            <a:ext uri="{FF2B5EF4-FFF2-40B4-BE49-F238E27FC236}">
              <a16:creationId xmlns:a16="http://schemas.microsoft.com/office/drawing/2014/main" id="{59037A39-0269-4F4A-9DF3-7DA654060544}"/>
            </a:ext>
          </a:extLst>
        </xdr:cNvPr>
        <xdr:cNvSpPr txBox="1"/>
      </xdr:nvSpPr>
      <xdr:spPr>
        <a:xfrm>
          <a:off x="4435475" y="17084675"/>
          <a:ext cx="14922500" cy="7366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400" b="1" kern="1200">
              <a:solidFill>
                <a:schemeClr val="bg1"/>
              </a:solidFill>
            </a:rPr>
            <a:t>Elanvändning</a:t>
          </a:r>
          <a:r>
            <a:rPr lang="sv-SE" sz="2400" b="1" kern="1200" baseline="0">
              <a:solidFill>
                <a:schemeClr val="bg1"/>
              </a:solidFill>
            </a:rPr>
            <a:t> per sektor regional nivå </a:t>
          </a:r>
          <a:endParaRPr lang="sv-SE" sz="2400" b="1" kern="1200">
            <a:solidFill>
              <a:schemeClr val="bg1"/>
            </a:solidFill>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mmun" xr10:uid="{A8E23DFD-ABCD-4005-B2EA-10EF39B0ED3F}" sourceName="Kommun ">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år" xr10:uid="{5F7AF869-7810-4F88-B303-71179C1D3891}" sourceName="År">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scenario" xr10:uid="{7295F1F3-3A23-4F51-8652-37F903FEA48A}" sourceName="Scenario">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mmun " xr10:uid="{7E24558B-FD8F-4F5B-AACA-22C53593BCC8}" cache="Utsnitt_kommun" caption="Kommun " style="SlicerStyleDark2" rowHeight="257175"/>
  <slicer name="år" xr10:uid="{B513851A-CBAA-4A9D-B53F-D82EC591579C}" cache="Utsnitt_år" caption="År" style="SlicerStyleDark2" rowHeight="257175"/>
  <slicer name="scenario" xr10:uid="{00B50832-D573-4FAA-961F-C63E32A16128}" cache="Utsnitt_scenario" caption="Scenario" style="SlicerStyleDark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9A6CB3-BCCA-40EE-A2CD-9CB3B5C31B19}" name="Tabell13" displayName="Tabell13" ref="A3:J116" totalsRowShown="0">
  <autoFilter ref="A3:J116" xr:uid="{ADB9EC3A-0AE4-48F5-A7A0-E9A1B2DEEE80}">
    <filterColumn colId="0">
      <filters>
        <filter val="Hedemora"/>
        <filter val="Leksand"/>
        <filter val="Älvdalen"/>
      </filters>
    </filterColumn>
  </autoFilter>
  <tableColumns count="10">
    <tableColumn id="1" xr3:uid="{D712B52B-7D6B-49B6-8EA9-3B222F8560DF}" name="Kommun " dataDxfId="21"/>
    <tableColumn id="2" xr3:uid="{516BE05A-3B6F-4511-8AC7-6EF7F277C16B}" name="Scenario"/>
    <tableColumn id="3" xr3:uid="{DD365ECB-2171-4FA7-B5ED-9471E10D0F4A}" name="År"/>
    <tableColumn id="4" xr3:uid="{78E1BBAC-C991-4063-A8F0-E3107D86A766}" name="Kolumn1" dataDxfId="20">
      <calculatedColumnFormula>_xlfn.CONCAT(Tabell13[[#This Row],[Kommun ]],Tabell13[[#This Row],[Scenario]],Tabell13[[#This Row],[År]])</calculatedColumnFormula>
    </tableColumn>
    <tableColumn id="5" xr3:uid="{9DA10F66-D480-425A-8466-CE65E585E582}" name="Bostäder" dataDxfId="19"/>
    <tableColumn id="6" xr3:uid="{846B796C-53EC-4F47-80C7-B48FD4184847}" name="Datacenter" dataDxfId="18"/>
    <tableColumn id="7" xr3:uid="{7655B929-FD9D-4F6A-8907-2E02252E7C16}" name="Industri" dataDxfId="17"/>
    <tableColumn id="8" xr3:uid="{43FC47E9-3C1D-41DD-B20F-FB19A91D9F85}" name="Inrikes transporter" dataDxfId="16"/>
    <tableColumn id="9" xr3:uid="{FBFC615D-CFAD-46D9-AB17-65710C2EF82D}" name="Service" dataDxfId="15"/>
    <tableColumn id="10" xr3:uid="{645DB700-FD03-4CC4-8573-0B9764CF1A47}" name="Totalt" dataDxfId="14">
      <calculatedColumnFormula>SUM(Tabell13[[#This Row],[Bostäder]:[Service]])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52808A-180C-4968-A0CC-DA21E2CA1988}" name="Tabell3" displayName="Tabell3" ref="A119:I128" totalsRowShown="0" headerRowDxfId="13" dataDxfId="11" headerRowBorderDxfId="12" tableBorderDxfId="10" totalsRowBorderDxfId="9">
  <autoFilter ref="A119:I128" xr:uid="{3F52808A-180C-4968-A0CC-DA21E2CA1988}"/>
  <tableColumns count="9">
    <tableColumn id="1" xr3:uid="{1E7A4CE5-8034-4AB4-A967-3AD871D1B208}" name="Län" dataDxfId="8"/>
    <tableColumn id="2" xr3:uid="{63C384BB-BD81-4269-A3F1-95C4D4487B68}" name="scenario" dataDxfId="7"/>
    <tableColumn id="3" xr3:uid="{D6BAE84F-D11A-4155-9544-AF056B4ABEFB}" name="år" dataDxfId="6"/>
    <tableColumn id="4" xr3:uid="{899CBAFC-C795-4457-A533-4EFB50B91723}" name="Kolumn1" dataDxfId="5">
      <calculatedColumnFormula>_xlfn.CONCAT(Tabell3[[#This Row],[Län]],Tabell3[[#This Row],[scenario]],Tabell3[[#This Row],[år]])</calculatedColumnFormula>
    </tableColumn>
    <tableColumn id="5" xr3:uid="{FB066E47-A405-4F80-A44F-4FBD9CF92A12}" name="Bostäder" dataDxfId="4"/>
    <tableColumn id="6" xr3:uid="{8E6837D3-ED82-478C-BE10-C2F816E5DBE9}" name="Datacenter" dataDxfId="3"/>
    <tableColumn id="7" xr3:uid="{DE9215ED-5A40-4738-9CBF-FAC4E0FFE9D0}" name="Industri" dataDxfId="2"/>
    <tableColumn id="8" xr3:uid="{2A732F0E-3000-4230-9E07-618377F15188}" name="Inrikes transporter" dataDxfId="1"/>
    <tableColumn id="9" xr3:uid="{97084BEE-2406-45AB-ADA0-B1F6B978F64F}" name="Service" dataDxfId="0"/>
  </tableColumns>
  <tableStyleInfo name="TableStyleMedium23"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EF7CC-BAF9-4F5E-AC33-541466B4B345}">
  <dimension ref="A8:A116"/>
  <sheetViews>
    <sheetView showGridLines="0" tabSelected="1" zoomScale="21" zoomScaleNormal="120" workbookViewId="0">
      <selection activeCell="AB68" sqref="AB68"/>
    </sheetView>
  </sheetViews>
  <sheetFormatPr defaultColWidth="9.1796875" defaultRowHeight="14.5" x14ac:dyDescent="0.35"/>
  <cols>
    <col min="1" max="1" width="56.7265625" style="47" customWidth="1"/>
    <col min="2" max="9" width="9.1796875" style="16"/>
    <col min="10" max="10" width="17.1796875" style="16" customWidth="1"/>
    <col min="11" max="16384" width="9.1796875" style="16"/>
  </cols>
  <sheetData>
    <row r="8" spans="1:1" ht="15.75" customHeight="1" x14ac:dyDescent="0.35"/>
    <row r="10" spans="1:1" ht="15.75" customHeight="1" x14ac:dyDescent="0.35">
      <c r="A10" s="48" t="s">
        <v>53</v>
      </c>
    </row>
    <row r="107" ht="15.65" customHeight="1" x14ac:dyDescent="0.35"/>
    <row r="108" ht="15.65" customHeight="1" x14ac:dyDescent="0.35"/>
    <row r="109" ht="15.65" customHeight="1" x14ac:dyDescent="0.35"/>
    <row r="110" ht="15.65" customHeight="1" x14ac:dyDescent="0.35"/>
    <row r="111" ht="15.65" customHeight="1" x14ac:dyDescent="0.35"/>
    <row r="112" ht="15.65" customHeight="1" x14ac:dyDescent="0.35"/>
    <row r="113" ht="15.65" customHeight="1" x14ac:dyDescent="0.35"/>
    <row r="114" ht="15.65" customHeight="1" x14ac:dyDescent="0.35"/>
    <row r="115" ht="15.65" customHeight="1" x14ac:dyDescent="0.35"/>
    <row r="116" ht="15.65" customHeigh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E58D2-AFD9-4A0C-AE14-E41D29802797}">
  <dimension ref="A8:Q31"/>
  <sheetViews>
    <sheetView showGridLines="0" zoomScale="29" zoomScaleNormal="110" workbookViewId="0">
      <selection activeCell="S54" sqref="S54"/>
    </sheetView>
  </sheetViews>
  <sheetFormatPr defaultRowHeight="14.5" x14ac:dyDescent="0.35"/>
  <cols>
    <col min="1" max="1" width="55.81640625" style="21" customWidth="1"/>
    <col min="3" max="3" width="20.453125" customWidth="1"/>
    <col min="4" max="4" width="14.26953125" customWidth="1"/>
    <col min="5" max="5" width="16.453125" customWidth="1"/>
    <col min="6" max="6" width="16.1796875" customWidth="1"/>
    <col min="7" max="7" width="25.1796875" customWidth="1"/>
    <col min="8" max="8" width="16.26953125" customWidth="1"/>
    <col min="10" max="10" width="16.1796875" customWidth="1"/>
    <col min="11" max="11" width="17.1796875" bestFit="1" customWidth="1"/>
    <col min="12" max="12" width="17.26953125" customWidth="1"/>
    <col min="13" max="13" width="16.1796875" customWidth="1"/>
    <col min="14" max="14" width="23" customWidth="1"/>
    <col min="15" max="15" width="13.7265625" bestFit="1" customWidth="1"/>
  </cols>
  <sheetData>
    <row r="8" spans="3:17" x14ac:dyDescent="0.35">
      <c r="G8" s="44">
        <v>2030</v>
      </c>
      <c r="N8" s="44">
        <v>2045</v>
      </c>
    </row>
    <row r="11" spans="3:17" ht="26.25" customHeight="1" x14ac:dyDescent="0.55000000000000004">
      <c r="C11" s="46" t="s">
        <v>49</v>
      </c>
      <c r="D11" s="46" t="s">
        <v>27</v>
      </c>
      <c r="E11" s="45"/>
      <c r="F11" s="45"/>
      <c r="G11" s="45"/>
      <c r="H11" s="45"/>
      <c r="I11" s="28"/>
      <c r="J11" s="46" t="s">
        <v>49</v>
      </c>
      <c r="K11" s="46" t="s">
        <v>27</v>
      </c>
      <c r="L11" s="45"/>
      <c r="M11" s="45"/>
      <c r="N11" s="45"/>
      <c r="O11" s="45"/>
      <c r="P11" s="22"/>
      <c r="Q11" s="22"/>
    </row>
    <row r="12" spans="3:17" ht="19.5" x14ac:dyDescent="0.45">
      <c r="C12" s="33" t="s">
        <v>35</v>
      </c>
      <c r="D12" s="33" t="s">
        <v>37</v>
      </c>
      <c r="E12" s="33" t="s">
        <v>1</v>
      </c>
      <c r="F12" s="33" t="s">
        <v>2</v>
      </c>
      <c r="G12" s="33" t="s">
        <v>39</v>
      </c>
      <c r="H12" s="33" t="s">
        <v>4</v>
      </c>
      <c r="I12" s="27"/>
      <c r="J12" s="33" t="s">
        <v>35</v>
      </c>
      <c r="K12" s="33" t="s">
        <v>37</v>
      </c>
      <c r="L12" s="33" t="s">
        <v>1</v>
      </c>
      <c r="M12" s="33" t="s">
        <v>2</v>
      </c>
      <c r="N12" s="33" t="s">
        <v>39</v>
      </c>
      <c r="O12" s="33" t="s">
        <v>4</v>
      </c>
      <c r="P12" s="22"/>
      <c r="Q12" s="22"/>
    </row>
    <row r="13" spans="3:17" ht="19.5" x14ac:dyDescent="0.45">
      <c r="C13" s="28" t="s">
        <v>38</v>
      </c>
      <c r="D13" s="29">
        <f>Data!E125</f>
        <v>1290</v>
      </c>
      <c r="E13" s="29">
        <f>Data!F125</f>
        <v>1135</v>
      </c>
      <c r="F13" s="29">
        <f>Data!G125</f>
        <v>4592</v>
      </c>
      <c r="G13" s="29">
        <f>Data!H125</f>
        <v>189</v>
      </c>
      <c r="H13" s="29">
        <f>Data!I125</f>
        <v>1871</v>
      </c>
      <c r="I13" s="29"/>
      <c r="J13" s="28" t="s">
        <v>13</v>
      </c>
      <c r="K13" s="29">
        <f>Data!E126</f>
        <v>1206</v>
      </c>
      <c r="L13" s="29">
        <f>Data!F126</f>
        <v>1892</v>
      </c>
      <c r="M13" s="29">
        <f>Data!G126</f>
        <v>4592</v>
      </c>
      <c r="N13" s="29">
        <f>Data!H126</f>
        <v>590</v>
      </c>
      <c r="O13" s="29">
        <f>Data!I126</f>
        <v>2130</v>
      </c>
      <c r="P13" s="22"/>
      <c r="Q13" s="22"/>
    </row>
    <row r="14" spans="3:17" ht="19.5" x14ac:dyDescent="0.45">
      <c r="C14" s="28" t="s">
        <v>33</v>
      </c>
      <c r="D14" s="29">
        <f>Data!E127</f>
        <v>1289.9990558069335</v>
      </c>
      <c r="E14" s="29">
        <f>Data!F127</f>
        <v>5529</v>
      </c>
      <c r="F14" s="29">
        <f>Data!G127</f>
        <v>3500</v>
      </c>
      <c r="G14" s="29">
        <f>Data!H127</f>
        <v>189.00000000000003</v>
      </c>
      <c r="H14" s="29">
        <f>Data!I127</f>
        <v>1870.9999999999998</v>
      </c>
      <c r="I14" s="29"/>
      <c r="J14" s="28" t="s">
        <v>33</v>
      </c>
      <c r="K14" s="29">
        <f>Data!E128</f>
        <v>1205.9991172892728</v>
      </c>
      <c r="L14" s="29">
        <f>Data!F128</f>
        <v>7265</v>
      </c>
      <c r="M14" s="29">
        <f>Data!G128</f>
        <v>3500</v>
      </c>
      <c r="N14" s="29">
        <f>Data!H128</f>
        <v>590</v>
      </c>
      <c r="O14" s="29">
        <f>Data!I128</f>
        <v>2129.9999999999995</v>
      </c>
      <c r="P14" s="22"/>
      <c r="Q14" s="22"/>
    </row>
    <row r="15" spans="3:17" ht="19.5" x14ac:dyDescent="0.45">
      <c r="C15" s="28" t="s">
        <v>14</v>
      </c>
      <c r="D15" s="29">
        <f>Data!E121</f>
        <v>1356.6681206786193</v>
      </c>
      <c r="E15" s="29">
        <f>Data!F121</f>
        <v>796.36683786007666</v>
      </c>
      <c r="F15" s="29">
        <f>Data!G121</f>
        <v>3374</v>
      </c>
      <c r="G15" s="29">
        <f>Data!H121</f>
        <v>290.74126686938541</v>
      </c>
      <c r="H15" s="29">
        <f>Data!I121</f>
        <v>359.48630952634005</v>
      </c>
      <c r="I15" s="29"/>
      <c r="J15" s="28" t="s">
        <v>14</v>
      </c>
      <c r="K15" s="29">
        <f>Data!E122</f>
        <v>1284.2889726632347</v>
      </c>
      <c r="L15" s="29">
        <f>Data!F122</f>
        <v>3688.7591968344354</v>
      </c>
      <c r="M15" s="29">
        <f>Data!G122</f>
        <v>4090</v>
      </c>
      <c r="N15" s="29">
        <f>Data!H122</f>
        <v>1109.0517137288914</v>
      </c>
      <c r="O15" s="29">
        <f>Data!I122</f>
        <v>357.53104974286884</v>
      </c>
      <c r="P15" s="22"/>
      <c r="Q15" s="22"/>
    </row>
    <row r="16" spans="3:17" ht="19.5" x14ac:dyDescent="0.45">
      <c r="C16" s="28" t="s">
        <v>15</v>
      </c>
      <c r="D16" s="29">
        <f>Data!E123</f>
        <v>1359.2503002311378</v>
      </c>
      <c r="E16" s="29">
        <f>Data!F123</f>
        <v>522.00795786007654</v>
      </c>
      <c r="F16" s="29">
        <f>Data!G123</f>
        <v>3287</v>
      </c>
      <c r="G16" s="29">
        <f>Data!H123</f>
        <v>281.06847189578343</v>
      </c>
      <c r="H16" s="29">
        <f>Data!I123</f>
        <v>344.87936816934587</v>
      </c>
      <c r="I16" s="29"/>
      <c r="J16" s="28" t="s">
        <v>15</v>
      </c>
      <c r="K16" s="29">
        <f>Data!E124</f>
        <v>1293.9435100732974</v>
      </c>
      <c r="L16" s="29">
        <f>Data!F124</f>
        <v>522.00795786007654</v>
      </c>
      <c r="M16" s="29">
        <f>Data!G124</f>
        <v>3993</v>
      </c>
      <c r="N16" s="29">
        <f>Data!H124</f>
        <v>941.06250766215157</v>
      </c>
      <c r="O16" s="29">
        <f>Data!I124</f>
        <v>362.79103750475633</v>
      </c>
      <c r="P16" s="22"/>
      <c r="Q16" s="22"/>
    </row>
    <row r="17" spans="3:17" ht="19.5" x14ac:dyDescent="0.45">
      <c r="C17" s="28"/>
      <c r="D17" s="28"/>
      <c r="E17" s="28"/>
      <c r="F17" s="28"/>
      <c r="G17" s="28"/>
      <c r="H17" s="28"/>
      <c r="I17" s="28"/>
      <c r="J17" s="28"/>
      <c r="K17" s="28"/>
      <c r="L17" s="28"/>
      <c r="M17" s="28"/>
      <c r="N17" s="28"/>
      <c r="O17" s="28"/>
      <c r="P17" s="22"/>
      <c r="Q17" s="22"/>
    </row>
    <row r="18" spans="3:17" ht="19.5" x14ac:dyDescent="0.45">
      <c r="C18" s="28"/>
      <c r="D18" s="28"/>
      <c r="E18" s="28"/>
      <c r="F18" s="28"/>
      <c r="G18" s="28"/>
      <c r="H18" s="28"/>
      <c r="I18" s="28"/>
      <c r="J18" s="28"/>
      <c r="K18" s="28"/>
      <c r="L18" s="28"/>
      <c r="M18" s="28"/>
      <c r="N18" s="28"/>
      <c r="O18" s="28"/>
      <c r="P18" s="22"/>
      <c r="Q18" s="22"/>
    </row>
    <row r="19" spans="3:17" ht="21" x14ac:dyDescent="0.5">
      <c r="C19" s="34" t="s">
        <v>48</v>
      </c>
      <c r="D19" s="34" t="s">
        <v>17</v>
      </c>
      <c r="E19" s="32"/>
      <c r="F19" s="32"/>
      <c r="G19" s="32"/>
      <c r="H19" s="32"/>
      <c r="I19" s="28"/>
      <c r="J19" s="31" t="s">
        <v>48</v>
      </c>
      <c r="K19" s="31" t="str">
        <f>D19</f>
        <v xml:space="preserve">Leksand </v>
      </c>
      <c r="L19" s="32"/>
      <c r="M19" s="32"/>
      <c r="N19" s="32"/>
      <c r="O19" s="32"/>
      <c r="P19" s="22"/>
      <c r="Q19" s="22"/>
    </row>
    <row r="20" spans="3:17" ht="19.5" x14ac:dyDescent="0.45">
      <c r="C20" s="33" t="s">
        <v>35</v>
      </c>
      <c r="D20" s="33" t="s">
        <v>37</v>
      </c>
      <c r="E20" s="33" t="s">
        <v>1</v>
      </c>
      <c r="F20" s="33" t="s">
        <v>2</v>
      </c>
      <c r="G20" s="33" t="s">
        <v>39</v>
      </c>
      <c r="H20" s="33" t="s">
        <v>4</v>
      </c>
      <c r="I20" s="30"/>
      <c r="J20" s="33" t="s">
        <v>35</v>
      </c>
      <c r="K20" s="33" t="s">
        <v>37</v>
      </c>
      <c r="L20" s="33" t="s">
        <v>1</v>
      </c>
      <c r="M20" s="33" t="s">
        <v>2</v>
      </c>
      <c r="N20" s="33" t="s">
        <v>39</v>
      </c>
      <c r="O20" s="33" t="s">
        <v>4</v>
      </c>
      <c r="P20" s="22"/>
      <c r="Q20" s="22"/>
    </row>
    <row r="21" spans="3:17" ht="19.5" x14ac:dyDescent="0.45">
      <c r="C21" s="28" t="s">
        <v>13</v>
      </c>
      <c r="D21" s="29">
        <f>_xlfn.XLOOKUP((_xlfn.CONCAT($D$19,$C21,$G$8)),Data!$D$4:$D$108,Data!E4:E108,999,0,1)</f>
        <v>91.256259853642746</v>
      </c>
      <c r="E21" s="29">
        <f>_xlfn.XLOOKUP((_xlfn.CONCAT($D$19,$C21,$G$8)),Data!$D$4:$D$108,Data!F4:F108,999,0,1)</f>
        <v>0</v>
      </c>
      <c r="F21" s="29">
        <f>_xlfn.XLOOKUP((_xlfn.CONCAT($D$19,$C21,$G$8)),Data!$D$4:$D$108,Data!G4:G108,999,0,1)</f>
        <v>87.97645363729508</v>
      </c>
      <c r="G21" s="29">
        <f>_xlfn.XLOOKUP((_xlfn.CONCAT($D$19,$C21,$G$8)),Data!$D$4:$D$108,Data!H4:H108,999,0,1)</f>
        <v>10.98576512455516</v>
      </c>
      <c r="H21" s="29">
        <f>_xlfn.XLOOKUP((_xlfn.CONCAT($D$19,$C21,$G$8)),Data!$D$4:$D$108,Data!I4:I108,999,0,1)</f>
        <v>98.639952305399973</v>
      </c>
      <c r="I21" s="28"/>
      <c r="J21" s="28" t="s">
        <v>13</v>
      </c>
      <c r="K21" s="29">
        <f>_xlfn.XLOOKUP((_xlfn.CONCAT($D$19,$C21,$N$8)),Data!$D$4:$D$108,Data!E4:E108,999,0,1)</f>
        <v>85.313991770149741</v>
      </c>
      <c r="L21" s="29">
        <f>_xlfn.XLOOKUP((_xlfn.CONCAT($D$19,$C21,$N$8)),Data!$D$4:$D$108,Data!F4:F108,999,0,1)</f>
        <v>0</v>
      </c>
      <c r="M21" s="29">
        <f>_xlfn.XLOOKUP((_xlfn.CONCAT($D$19,$C21,$N$8)),Data!$D$4:$D$108,Data!G4:G108,999,0,1)</f>
        <v>87.97645363729508</v>
      </c>
      <c r="N21" s="29">
        <f>_xlfn.XLOOKUP((_xlfn.CONCAT($D$19,$C21,$N$8)),Data!$D$4:$D$108,Data!H4:H108,999,0,1)</f>
        <v>34.294187425860024</v>
      </c>
      <c r="O21" s="29">
        <f>_xlfn.XLOOKUP((_xlfn.CONCAT($D$19,$C21,$N$8)),Data!$D$4:$D$108,Data!I4:I108,999,0,1)</f>
        <v>112.29454752031103</v>
      </c>
      <c r="P21" s="22"/>
      <c r="Q21" s="22"/>
    </row>
    <row r="22" spans="3:17" ht="19.5" x14ac:dyDescent="0.45">
      <c r="C22" s="28" t="s">
        <v>14</v>
      </c>
      <c r="D22" s="29">
        <f>_xlfn.XLOOKUP((_xlfn.CONCAT($D$19,$C22,$G$8)),Data!$D$4:$D$108,Data!E5:E109,999,0,1)</f>
        <v>85.313991770149741</v>
      </c>
      <c r="E22" s="29">
        <f>_xlfn.XLOOKUP((_xlfn.CONCAT($D$19,$C22,$G$8)),Data!$D$4:$D$108,Data!F5:F109,999,0,1)</f>
        <v>0</v>
      </c>
      <c r="F22" s="29">
        <f>_xlfn.XLOOKUP((_xlfn.CONCAT($D$19,$C22,$G$8)),Data!$D$4:$D$108,Data!G5:G109,999,0,1)</f>
        <v>87.97645363729508</v>
      </c>
      <c r="G22" s="29">
        <f>_xlfn.XLOOKUP((_xlfn.CONCAT($D$19,$C22,$G$8)),Data!$D$4:$D$108,Data!H5:H109,999,0,1)</f>
        <v>34.294187425860024</v>
      </c>
      <c r="H22" s="29">
        <f>_xlfn.XLOOKUP((_xlfn.CONCAT($D$19,$C22,$G$8)),Data!$D$4:$D$108,Data!I5:I109,999,0,1)</f>
        <v>112.29454752031103</v>
      </c>
      <c r="I22" s="28"/>
      <c r="J22" s="28" t="s">
        <v>14</v>
      </c>
      <c r="K22" s="29">
        <f>_xlfn.XLOOKUP((_xlfn.CONCAT($D$19,$C22,$N$8)),Data!$D$4:$D$108,Data!E5:E109,999,0,1)</f>
        <v>111.099</v>
      </c>
      <c r="L22" s="29">
        <f>_xlfn.XLOOKUP((_xlfn.CONCAT($D$19,$C22,$N$8)),Data!$D$4:$D$108,Data!F5:F109,999,0,1)</f>
        <v>0</v>
      </c>
      <c r="M22" s="29">
        <f>_xlfn.XLOOKUP((_xlfn.CONCAT($D$19,$C22,$N$8)),Data!$D$4:$D$108,Data!G5:G109,999,0,1)</f>
        <v>141.554</v>
      </c>
      <c r="N22" s="29">
        <f>_xlfn.XLOOKUP((_xlfn.CONCAT($D$19,$C22,$N$8)),Data!$D$4:$D$108,Data!H5:H109,999,0,1)</f>
        <v>0.33</v>
      </c>
      <c r="O22" s="29">
        <f>_xlfn.XLOOKUP((_xlfn.CONCAT($D$19,$C22,$N$8)),Data!$D$4:$D$108,Data!I5:I109,999,0,1)</f>
        <v>87.177000000000007</v>
      </c>
      <c r="P22" s="22"/>
      <c r="Q22" s="22"/>
    </row>
    <row r="23" spans="3:17" ht="19.5" x14ac:dyDescent="0.45">
      <c r="C23" s="28" t="s">
        <v>15</v>
      </c>
      <c r="D23" s="29">
        <f>_xlfn.XLOOKUP((_xlfn.CONCAT($D$19,$C23,$G$8)),Data!$D$4:$D$108,Data!E6:E110,999,0,1)</f>
        <v>85.313991770149741</v>
      </c>
      <c r="E23" s="29">
        <f>_xlfn.XLOOKUP((_xlfn.CONCAT($D$19,$C23,$G$8)),Data!$D$4:$D$108,Data!F6:F110,999,0,1)</f>
        <v>0</v>
      </c>
      <c r="F23" s="29">
        <f>_xlfn.XLOOKUP((_xlfn.CONCAT($D$19,$C23,$G$8)),Data!$D$4:$D$108,Data!G6:G110,999,0,1)</f>
        <v>87.97645363729508</v>
      </c>
      <c r="G23" s="29">
        <f>_xlfn.XLOOKUP((_xlfn.CONCAT($D$19,$C23,$G$8)),Data!$D$4:$D$108,Data!H6:H110,999,0,1)</f>
        <v>34.294187425860024</v>
      </c>
      <c r="H23" s="29">
        <f>_xlfn.XLOOKUP((_xlfn.CONCAT($D$19,$C23,$G$8)),Data!$D$4:$D$108,Data!I6:I110,999,0,1)</f>
        <v>112.29454752031103</v>
      </c>
      <c r="I23" s="28"/>
      <c r="J23" s="28" t="s">
        <v>15</v>
      </c>
      <c r="K23" s="29">
        <f>_xlfn.XLOOKUP((_xlfn.CONCAT($D$19,$C23,$N$8)),Data!$D$4:$D$108,Data!E6:E110,999,0,1)</f>
        <v>111.099</v>
      </c>
      <c r="L23" s="29">
        <f>_xlfn.XLOOKUP((_xlfn.CONCAT($D$19,$C23,$N$8)),Data!$D$4:$D$108,Data!F6:F110,999,0,1)</f>
        <v>0</v>
      </c>
      <c r="M23" s="29">
        <f>_xlfn.XLOOKUP((_xlfn.CONCAT($D$19,$C23,$N$8)),Data!$D$4:$D$108,Data!G6:G110,999,0,1)</f>
        <v>141.554</v>
      </c>
      <c r="N23" s="29">
        <f>_xlfn.XLOOKUP((_xlfn.CONCAT($D$19,$C23,$N$8)),Data!$D$4:$D$108,Data!H6:H110,999,0,1)</f>
        <v>0.33</v>
      </c>
      <c r="O23" s="29">
        <f>_xlfn.XLOOKUP((_xlfn.CONCAT($D$19,$C23,$N$8)),Data!$D$4:$D$108,Data!I6:I110,999,0,1)</f>
        <v>87.177000000000007</v>
      </c>
      <c r="P23" s="22"/>
      <c r="Q23" s="22"/>
    </row>
    <row r="24" spans="3:17" ht="20" thickBot="1" x14ac:dyDescent="0.5">
      <c r="C24" s="22"/>
      <c r="D24" s="23"/>
      <c r="E24" s="23"/>
      <c r="F24" s="23"/>
      <c r="G24" s="23"/>
      <c r="H24" s="23"/>
      <c r="I24" s="22"/>
      <c r="J24" s="22"/>
      <c r="K24" s="23"/>
      <c r="L24" s="23"/>
      <c r="M24" s="23"/>
      <c r="N24" s="23"/>
      <c r="O24" s="23"/>
      <c r="P24" s="22"/>
      <c r="Q24" s="22"/>
    </row>
    <row r="25" spans="3:17" ht="21.5" thickBot="1" x14ac:dyDescent="0.55000000000000004">
      <c r="C25" s="38" t="s">
        <v>34</v>
      </c>
      <c r="D25" s="39" t="s">
        <v>17</v>
      </c>
      <c r="E25" s="40"/>
      <c r="F25" s="40"/>
      <c r="G25" s="40"/>
      <c r="H25" s="40"/>
      <c r="I25" s="28"/>
      <c r="J25" s="43" t="s">
        <v>48</v>
      </c>
      <c r="K25" s="43" t="str">
        <f>D25</f>
        <v xml:space="preserve">Leksand </v>
      </c>
      <c r="L25" s="40"/>
      <c r="M25" s="40"/>
      <c r="N25" s="40"/>
      <c r="O25" s="40"/>
      <c r="P25" s="22"/>
      <c r="Q25" s="22"/>
    </row>
    <row r="26" spans="3:17" ht="19.5" x14ac:dyDescent="0.45">
      <c r="C26" s="41" t="s">
        <v>35</v>
      </c>
      <c r="D26" s="41" t="s">
        <v>37</v>
      </c>
      <c r="E26" s="41" t="s">
        <v>1</v>
      </c>
      <c r="F26" s="41" t="s">
        <v>2</v>
      </c>
      <c r="G26" s="41" t="s">
        <v>39</v>
      </c>
      <c r="H26" s="41" t="s">
        <v>4</v>
      </c>
      <c r="I26" s="30"/>
      <c r="J26" s="41" t="s">
        <v>35</v>
      </c>
      <c r="K26" s="41" t="s">
        <v>37</v>
      </c>
      <c r="L26" s="41" t="s">
        <v>1</v>
      </c>
      <c r="M26" s="41" t="s">
        <v>2</v>
      </c>
      <c r="N26" s="41" t="s">
        <v>39</v>
      </c>
      <c r="O26" s="41" t="s">
        <v>4</v>
      </c>
      <c r="P26" s="22"/>
      <c r="Q26" s="22"/>
    </row>
    <row r="27" spans="3:17" ht="19.5" x14ac:dyDescent="0.45">
      <c r="C27" s="24" t="s">
        <v>40</v>
      </c>
      <c r="D27" s="35">
        <v>40</v>
      </c>
      <c r="E27" s="35">
        <v>40</v>
      </c>
      <c r="F27" s="35">
        <v>40</v>
      </c>
      <c r="G27" s="35">
        <v>40</v>
      </c>
      <c r="H27" s="35">
        <v>40</v>
      </c>
      <c r="I27" s="28"/>
      <c r="J27" s="24" t="s">
        <v>40</v>
      </c>
      <c r="K27" s="35">
        <v>99</v>
      </c>
      <c r="L27" s="35">
        <v>99</v>
      </c>
      <c r="M27" s="35">
        <v>99</v>
      </c>
      <c r="N27" s="35">
        <v>99</v>
      </c>
      <c r="O27" s="35">
        <v>99</v>
      </c>
      <c r="P27" s="22"/>
      <c r="Q27" s="22"/>
    </row>
    <row r="28" spans="3:17" ht="19.5" x14ac:dyDescent="0.45">
      <c r="C28" s="26" t="s">
        <v>42</v>
      </c>
      <c r="D28" s="50">
        <v>40</v>
      </c>
      <c r="E28" s="50">
        <v>40</v>
      </c>
      <c r="F28" s="50">
        <v>40</v>
      </c>
      <c r="G28" s="50">
        <v>40</v>
      </c>
      <c r="H28" s="50">
        <v>40</v>
      </c>
      <c r="I28" s="28"/>
      <c r="J28" s="24" t="s">
        <v>42</v>
      </c>
      <c r="K28" s="35">
        <v>99</v>
      </c>
      <c r="L28" s="35">
        <v>99</v>
      </c>
      <c r="M28" s="35">
        <v>99</v>
      </c>
      <c r="N28" s="35">
        <v>99</v>
      </c>
      <c r="O28" s="35">
        <v>99</v>
      </c>
      <c r="P28" s="22"/>
      <c r="Q28" s="22"/>
    </row>
    <row r="29" spans="3:17" ht="19.5" x14ac:dyDescent="0.45">
      <c r="C29" s="26" t="s">
        <v>43</v>
      </c>
      <c r="D29" s="50">
        <v>40</v>
      </c>
      <c r="E29" s="50">
        <v>40</v>
      </c>
      <c r="F29" s="50">
        <v>40</v>
      </c>
      <c r="G29" s="50">
        <v>40</v>
      </c>
      <c r="H29" s="50">
        <v>40</v>
      </c>
      <c r="I29" s="42"/>
      <c r="J29" s="26" t="s">
        <v>43</v>
      </c>
      <c r="K29" s="50">
        <v>99</v>
      </c>
      <c r="L29" s="50">
        <v>99</v>
      </c>
      <c r="M29" s="50">
        <v>99</v>
      </c>
      <c r="N29" s="50">
        <v>99</v>
      </c>
      <c r="O29" s="50">
        <v>99</v>
      </c>
      <c r="P29" s="22"/>
      <c r="Q29" s="22"/>
    </row>
    <row r="30" spans="3:17" ht="19.5" x14ac:dyDescent="0.45">
      <c r="C30" s="36" t="s">
        <v>52</v>
      </c>
      <c r="D30" s="37">
        <v>40</v>
      </c>
      <c r="E30" s="37">
        <v>40</v>
      </c>
      <c r="F30" s="37">
        <v>40</v>
      </c>
      <c r="G30" s="37">
        <v>40</v>
      </c>
      <c r="H30" s="37">
        <v>40</v>
      </c>
      <c r="I30" s="42"/>
      <c r="J30" s="36" t="s">
        <v>51</v>
      </c>
      <c r="K30" s="37">
        <v>99</v>
      </c>
      <c r="L30" s="37">
        <v>99</v>
      </c>
      <c r="M30" s="37">
        <v>99</v>
      </c>
      <c r="N30" s="37">
        <v>99</v>
      </c>
      <c r="O30" s="37">
        <v>99</v>
      </c>
      <c r="P30" s="22"/>
      <c r="Q30" s="22"/>
    </row>
    <row r="31" spans="3:17" ht="18.75" customHeight="1" x14ac:dyDescent="0.45">
      <c r="C31" s="26" t="s">
        <v>47</v>
      </c>
      <c r="D31" s="25"/>
      <c r="E31" s="26"/>
      <c r="F31" s="26"/>
      <c r="G31" s="26"/>
      <c r="H31" s="26"/>
      <c r="I31" s="28"/>
      <c r="J31" s="26" t="s">
        <v>47</v>
      </c>
      <c r="K31" s="25"/>
      <c r="L31" s="26"/>
      <c r="M31" s="26"/>
      <c r="N31" s="26"/>
      <c r="O31" s="26"/>
      <c r="P31" s="22"/>
      <c r="Q31" s="22"/>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CC65DB7-D1CE-4A0E-B7E6-DBAC1D9C98F6}">
          <x14:formula1>
            <xm:f>Data!$A$4:$A$114</xm:f>
          </x14:formula1>
          <xm:sqref>D25 D19</xm:sqref>
        </x14:dataValidation>
      </x14:dataValidations>
    </ext>
    <ext xmlns:x15="http://schemas.microsoft.com/office/spreadsheetml/2010/11/main" uri="{3A4CF648-6AED-40f4-86FF-DC5316D8AED3}">
      <x14:slicerList xmlns:x14="http://schemas.microsoft.com/office/spreadsheetml/2009/9/main">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AFDA4-C091-488D-8927-40B2B4848ADB}">
  <dimension ref="A1:J128"/>
  <sheetViews>
    <sheetView zoomScaleNormal="100" workbookViewId="0">
      <selection activeCell="O28" sqref="O28"/>
    </sheetView>
  </sheetViews>
  <sheetFormatPr defaultRowHeight="14.5" x14ac:dyDescent="0.35"/>
  <cols>
    <col min="1" max="1" width="25" customWidth="1"/>
    <col min="2" max="2" width="12.453125" customWidth="1"/>
    <col min="4" max="4" width="47.54296875" customWidth="1"/>
    <col min="5" max="5" width="17.7265625" customWidth="1"/>
    <col min="6" max="6" width="17.81640625" customWidth="1"/>
    <col min="7" max="7" width="21.1796875" customWidth="1"/>
    <col min="8" max="8" width="22.54296875" customWidth="1"/>
    <col min="9" max="9" width="13.453125" customWidth="1"/>
    <col min="10" max="10" width="9.1796875" customWidth="1"/>
    <col min="11" max="11" width="15" bestFit="1" customWidth="1"/>
    <col min="12" max="12" width="12.26953125" bestFit="1" customWidth="1"/>
  </cols>
  <sheetData>
    <row r="1" spans="1:10" x14ac:dyDescent="0.35">
      <c r="A1" s="49" t="s">
        <v>50</v>
      </c>
    </row>
    <row r="3" spans="1:10" x14ac:dyDescent="0.35">
      <c r="A3" t="s">
        <v>31</v>
      </c>
      <c r="B3" t="s">
        <v>35</v>
      </c>
      <c r="C3" t="s">
        <v>36</v>
      </c>
      <c r="D3" t="s">
        <v>7</v>
      </c>
      <c r="E3" t="s">
        <v>0</v>
      </c>
      <c r="F3" t="s">
        <v>1</v>
      </c>
      <c r="G3" t="s">
        <v>2</v>
      </c>
      <c r="H3" t="s">
        <v>3</v>
      </c>
      <c r="I3" t="s">
        <v>4</v>
      </c>
      <c r="J3" t="s">
        <v>41</v>
      </c>
    </row>
    <row r="4" spans="1:10" hidden="1" x14ac:dyDescent="0.35">
      <c r="A4" s="20" t="s">
        <v>8</v>
      </c>
      <c r="B4" t="s">
        <v>12</v>
      </c>
      <c r="C4">
        <v>2023</v>
      </c>
      <c r="D4" s="2" t="str">
        <f>_xlfn.CONCAT(Tabell13[[#This Row],[Kommun ]],Tabell13[[#This Row],[Scenario]],Tabell13[[#This Row],[År]])</f>
        <v>Avesta KRE2023</v>
      </c>
      <c r="E4" s="1">
        <v>76.989999999999995</v>
      </c>
      <c r="F4" s="1"/>
      <c r="G4" s="1">
        <v>963.11800000000005</v>
      </c>
      <c r="H4" s="1">
        <v>0.33</v>
      </c>
      <c r="I4" s="1">
        <v>87.241</v>
      </c>
      <c r="J4" s="1">
        <f>SUM(Tabell13[[#This Row],[Bostäder]:[Service]])</f>
        <v>1127.6789999999999</v>
      </c>
    </row>
    <row r="5" spans="1:10" hidden="1" x14ac:dyDescent="0.35">
      <c r="A5" s="20" t="s">
        <v>8</v>
      </c>
      <c r="B5" t="s">
        <v>13</v>
      </c>
      <c r="C5">
        <v>2030</v>
      </c>
      <c r="D5" s="2" t="str">
        <f>_xlfn.CONCAT(Tabell13[[#This Row],[Kommun ]],Tabell13[[#This Row],[Scenario]],Tabell13[[#This Row],[År]])</f>
        <v>Avesta Regional2030</v>
      </c>
      <c r="E5" s="1">
        <v>72.693424171049713</v>
      </c>
      <c r="F5" s="1">
        <v>1866</v>
      </c>
      <c r="G5" s="1">
        <v>1770.0747054303281</v>
      </c>
      <c r="H5" s="1">
        <v>15.133451957295375</v>
      </c>
      <c r="I5" s="1">
        <v>143.31903402630402</v>
      </c>
      <c r="J5" s="1">
        <f>SUM(Tabell13[[#This Row],[Bostäder]:[Service]])</f>
        <v>3867.2206155849772</v>
      </c>
    </row>
    <row r="6" spans="1:10" hidden="1" x14ac:dyDescent="0.35">
      <c r="A6" s="20" t="s">
        <v>8</v>
      </c>
      <c r="B6" t="s">
        <v>15</v>
      </c>
      <c r="C6">
        <v>2030</v>
      </c>
      <c r="D6" s="2" t="str">
        <f>_xlfn.CONCAT(Tabell13[[#This Row],[Kommun ]],Tabell13[[#This Row],[Scenario]],Tabell13[[#This Row],[År]])</f>
        <v>Avesta EM LM2030</v>
      </c>
      <c r="E6" s="1">
        <v>76.595781883200601</v>
      </c>
      <c r="F6" s="1">
        <v>0</v>
      </c>
      <c r="G6" s="1">
        <v>1267.0373599193135</v>
      </c>
      <c r="H6" s="1">
        <v>22.505482625107216</v>
      </c>
      <c r="I6" s="1">
        <v>26.417839605362218</v>
      </c>
      <c r="J6" s="1">
        <f>SUM(Tabell13[[#This Row],[Bostäder]:[Service]])</f>
        <v>1392.5564640329833</v>
      </c>
    </row>
    <row r="7" spans="1:10" hidden="1" x14ac:dyDescent="0.35">
      <c r="A7" s="20" t="s">
        <v>8</v>
      </c>
      <c r="B7" t="s">
        <v>14</v>
      </c>
      <c r="C7">
        <v>2030</v>
      </c>
      <c r="D7" s="2" t="str">
        <f>_xlfn.CONCAT(Tabell13[[#This Row],[Kommun ]],Tabell13[[#This Row],[Scenario]],Tabell13[[#This Row],[År]])</f>
        <v>Avesta EM INT2030</v>
      </c>
      <c r="E7" s="1">
        <v>76.450272213823055</v>
      </c>
      <c r="F7" s="1">
        <v>1866</v>
      </c>
      <c r="G7" s="1">
        <v>1300.5731829533813</v>
      </c>
      <c r="H7" s="1">
        <v>23.279994678153638</v>
      </c>
      <c r="I7" s="1">
        <v>27.53673470176162</v>
      </c>
      <c r="J7" s="1">
        <f>SUM(Tabell13[[#This Row],[Bostäder]:[Service]])</f>
        <v>3293.8401845471203</v>
      </c>
    </row>
    <row r="8" spans="1:10" hidden="1" x14ac:dyDescent="0.35">
      <c r="A8" s="20" t="s">
        <v>8</v>
      </c>
      <c r="B8" t="s">
        <v>13</v>
      </c>
      <c r="C8">
        <v>2045</v>
      </c>
      <c r="D8" s="2" t="str">
        <f>_xlfn.CONCAT(Tabell13[[#This Row],[Kommun ]],Tabell13[[#This Row],[Scenario]],Tabell13[[#This Row],[År]])</f>
        <v>Avesta Regional2045</v>
      </c>
      <c r="E8" s="1">
        <v>67.959898876190664</v>
      </c>
      <c r="F8" s="1">
        <v>1866</v>
      </c>
      <c r="G8" s="1">
        <v>1770.0747054303281</v>
      </c>
      <c r="H8" s="1">
        <v>47.241992882562279</v>
      </c>
      <c r="I8" s="1">
        <v>163.15849410797838</v>
      </c>
      <c r="J8" s="1">
        <f>SUM(Tabell13[[#This Row],[Bostäder]:[Service]])</f>
        <v>3914.4350912970594</v>
      </c>
    </row>
    <row r="9" spans="1:10" hidden="1" x14ac:dyDescent="0.35">
      <c r="A9" s="20" t="s">
        <v>8</v>
      </c>
      <c r="B9" t="s">
        <v>15</v>
      </c>
      <c r="C9">
        <v>2045</v>
      </c>
      <c r="D9" s="2" t="str">
        <f>_xlfn.CONCAT(Tabell13[[#This Row],[Kommun ]],Tabell13[[#This Row],[Scenario]],Tabell13[[#This Row],[År]])</f>
        <v>Avesta EM LM2045</v>
      </c>
      <c r="E9" s="1">
        <v>72.915646845841195</v>
      </c>
      <c r="F9" s="1">
        <v>0</v>
      </c>
      <c r="G9" s="1">
        <v>1539.1786364946211</v>
      </c>
      <c r="H9" s="1">
        <v>75.351980150884032</v>
      </c>
      <c r="I9" s="1">
        <v>27.789877631524483</v>
      </c>
      <c r="J9" s="1">
        <f>SUM(Tabell13[[#This Row],[Bostäder]:[Service]])</f>
        <v>1715.2361411228705</v>
      </c>
    </row>
    <row r="10" spans="1:10" hidden="1" x14ac:dyDescent="0.35">
      <c r="A10" s="20" t="s">
        <v>8</v>
      </c>
      <c r="B10" t="s">
        <v>14</v>
      </c>
      <c r="C10">
        <v>2045</v>
      </c>
      <c r="D10" s="2" t="str">
        <f>_xlfn.CONCAT(Tabell13[[#This Row],[Kommun ]],Tabell13[[#This Row],[Scenario]],Tabell13[[#This Row],[År]])</f>
        <v>Avesta EM INT2045</v>
      </c>
      <c r="E10" s="1">
        <v>72.371599262023409</v>
      </c>
      <c r="F10" s="1">
        <v>1866</v>
      </c>
      <c r="G10" s="1">
        <v>1576.569151831455</v>
      </c>
      <c r="H10" s="1">
        <v>88.803073163345402</v>
      </c>
      <c r="I10" s="1">
        <v>27.386961348775209</v>
      </c>
      <c r="J10" s="1">
        <f>SUM(Tabell13[[#This Row],[Bostäder]:[Service]])</f>
        <v>3631.1307856055987</v>
      </c>
    </row>
    <row r="11" spans="1:10" hidden="1" x14ac:dyDescent="0.35">
      <c r="A11" s="2" t="s">
        <v>9</v>
      </c>
      <c r="B11" t="s">
        <v>12</v>
      </c>
      <c r="C11">
        <v>2023</v>
      </c>
      <c r="D11" s="2" t="str">
        <f>_xlfn.CONCAT(Tabell13[[#This Row],[Kommun ]],Tabell13[[#This Row],[Scenario]],Tabell13[[#This Row],[År]])</f>
        <v>Borlänge KRE2023</v>
      </c>
      <c r="E11" s="1">
        <v>153.447</v>
      </c>
      <c r="F11" s="1"/>
      <c r="G11" s="1">
        <v>440.86</v>
      </c>
      <c r="H11" s="1">
        <v>56.03</v>
      </c>
      <c r="I11" s="1">
        <v>213.239</v>
      </c>
      <c r="J11" s="1">
        <f>SUM(Tabell13[[#This Row],[Bostäder]:[Service]])</f>
        <v>863.57600000000002</v>
      </c>
    </row>
    <row r="12" spans="1:10" hidden="1" x14ac:dyDescent="0.35">
      <c r="A12" s="2" t="s">
        <v>9</v>
      </c>
      <c r="B12" t="s">
        <v>13</v>
      </c>
      <c r="C12">
        <v>2030</v>
      </c>
      <c r="D12" s="2" t="str">
        <f>_xlfn.CONCAT(Tabell13[[#This Row],[Kommun ]],Tabell13[[#This Row],[Scenario]],Tabell13[[#This Row],[År]])</f>
        <v>Borlänge Regional2030</v>
      </c>
      <c r="E12" s="1">
        <v>144.88359343778498</v>
      </c>
      <c r="F12" s="1">
        <v>1984</v>
      </c>
      <c r="G12" s="1">
        <v>810.23834528688519</v>
      </c>
      <c r="H12" s="1">
        <v>31.051601423487543</v>
      </c>
      <c r="I12" s="1">
        <v>350.30785406786998</v>
      </c>
      <c r="J12" s="1">
        <f>SUM(Tabell13[[#This Row],[Bostäder]:[Service]])</f>
        <v>3320.4813942160276</v>
      </c>
    </row>
    <row r="13" spans="1:10" hidden="1" x14ac:dyDescent="0.35">
      <c r="A13" s="2" t="s">
        <v>9</v>
      </c>
      <c r="B13" t="s">
        <v>15</v>
      </c>
      <c r="C13">
        <v>2030</v>
      </c>
      <c r="D13" s="2" t="str">
        <f>_xlfn.CONCAT(Tabell13[[#This Row],[Kommun ]],Tabell13[[#This Row],[Scenario]],Tabell13[[#This Row],[År]])</f>
        <v>Borlänge EM LM2030</v>
      </c>
      <c r="E13" s="1">
        <v>152.66129292936074</v>
      </c>
      <c r="F13" s="1">
        <v>0</v>
      </c>
      <c r="G13" s="1">
        <v>579.97679463370901</v>
      </c>
      <c r="H13" s="1">
        <v>46.177916201145912</v>
      </c>
      <c r="I13" s="1">
        <v>64.571860703199576</v>
      </c>
      <c r="J13" s="1">
        <f>SUM(Tabell13[[#This Row],[Bostäder]:[Service]])</f>
        <v>843.38786446741528</v>
      </c>
    </row>
    <row r="14" spans="1:10" hidden="1" x14ac:dyDescent="0.35">
      <c r="A14" s="2" t="s">
        <v>9</v>
      </c>
      <c r="B14" t="s">
        <v>14</v>
      </c>
      <c r="C14">
        <v>2030</v>
      </c>
      <c r="D14" s="2" t="str">
        <f>_xlfn.CONCAT(Tabell13[[#This Row],[Kommun ]],Tabell13[[#This Row],[Scenario]],Tabell13[[#This Row],[År]])</f>
        <v>Borlänge EM INT2030</v>
      </c>
      <c r="E14" s="1">
        <v>152.37128095070148</v>
      </c>
      <c r="F14" s="1">
        <v>1984</v>
      </c>
      <c r="G14" s="1">
        <v>595.32756467725414</v>
      </c>
      <c r="H14" s="1">
        <v>47.767100191470796</v>
      </c>
      <c r="I14" s="1">
        <v>67.306722424879894</v>
      </c>
      <c r="J14" s="1">
        <f>SUM(Tabell13[[#This Row],[Bostäder]:[Service]])</f>
        <v>2846.7726682443063</v>
      </c>
    </row>
    <row r="15" spans="1:10" hidden="1" x14ac:dyDescent="0.35">
      <c r="A15" s="2" t="s">
        <v>9</v>
      </c>
      <c r="B15" t="s">
        <v>13</v>
      </c>
      <c r="C15">
        <v>2045</v>
      </c>
      <c r="D15" s="2" t="str">
        <f>_xlfn.CONCAT(Tabell13[[#This Row],[Kommun ]],Tabell13[[#This Row],[Scenario]],Tabell13[[#This Row],[År]])</f>
        <v>Borlänge Regional2045</v>
      </c>
      <c r="E15" s="1">
        <v>135.44931293485945</v>
      </c>
      <c r="F15" s="10">
        <v>3720</v>
      </c>
      <c r="G15" s="1">
        <v>810.23834528688519</v>
      </c>
      <c r="H15" s="1">
        <v>96.933570581257413</v>
      </c>
      <c r="I15" s="1">
        <v>398.80049661387659</v>
      </c>
      <c r="J15" s="1">
        <f>SUM(Tabell13[[#This Row],[Bostäder]:[Service]])</f>
        <v>5161.4217254168789</v>
      </c>
    </row>
    <row r="16" spans="1:10" hidden="1" x14ac:dyDescent="0.35">
      <c r="A16" s="2" t="s">
        <v>9</v>
      </c>
      <c r="B16" t="s">
        <v>15</v>
      </c>
      <c r="C16">
        <v>2045</v>
      </c>
      <c r="D16" s="2" t="str">
        <f>_xlfn.CONCAT(Tabell13[[#This Row],[Kommun ]],Tabell13[[#This Row],[Scenario]],Tabell13[[#This Row],[År]])</f>
        <v>Borlänge EM LM2045</v>
      </c>
      <c r="E16" s="1">
        <v>145.32650034489927</v>
      </c>
      <c r="F16" s="1">
        <v>0</v>
      </c>
      <c r="G16" s="1">
        <v>704.54741130891398</v>
      </c>
      <c r="H16" s="1">
        <v>154.61110001329536</v>
      </c>
      <c r="I16" s="1">
        <v>67.92546756993444</v>
      </c>
      <c r="J16" s="1">
        <f>SUM(Tabell13[[#This Row],[Bostäder]:[Service]])</f>
        <v>1072.4104792370431</v>
      </c>
    </row>
    <row r="17" spans="1:10" hidden="1" x14ac:dyDescent="0.35">
      <c r="A17" s="2" t="s">
        <v>9</v>
      </c>
      <c r="B17" t="s">
        <v>14</v>
      </c>
      <c r="C17">
        <v>2045</v>
      </c>
      <c r="D17" s="2" t="str">
        <f>_xlfn.CONCAT(Tabell13[[#This Row],[Kommun ]],Tabell13[[#This Row],[Scenario]],Tabell13[[#This Row],[År]])</f>
        <v>Borlänge EM INT2045</v>
      </c>
      <c r="E17" s="1">
        <v>144.2421716061788</v>
      </c>
      <c r="F17" s="1">
        <v>3720</v>
      </c>
      <c r="G17" s="1">
        <v>721.66263767930332</v>
      </c>
      <c r="H17" s="1">
        <v>182.21075012034575</v>
      </c>
      <c r="I17" s="1">
        <v>66.940638587951511</v>
      </c>
      <c r="J17" s="1">
        <f>SUM(Tabell13[[#This Row],[Bostäder]:[Service]])</f>
        <v>4835.0561979937793</v>
      </c>
    </row>
    <row r="18" spans="1:10" hidden="1" x14ac:dyDescent="0.35">
      <c r="A18" s="2" t="s">
        <v>10</v>
      </c>
      <c r="B18" t="s">
        <v>12</v>
      </c>
      <c r="C18">
        <v>2023</v>
      </c>
      <c r="D18" s="2" t="str">
        <f>_xlfn.CONCAT(Tabell13[[#This Row],[Kommun ]],Tabell13[[#This Row],[Scenario]],Tabell13[[#This Row],[År]])</f>
        <v>Falun KRE2023</v>
      </c>
      <c r="E18" s="1">
        <v>227.065</v>
      </c>
      <c r="F18" s="1"/>
      <c r="G18" s="1">
        <v>223.07599999999999</v>
      </c>
      <c r="H18" s="1">
        <v>1.25</v>
      </c>
      <c r="I18" s="1">
        <v>221.39</v>
      </c>
      <c r="J18" s="1">
        <f>SUM(Tabell13[[#This Row],[Bostäder]:[Service]])</f>
        <v>672.78099999999995</v>
      </c>
    </row>
    <row r="19" spans="1:10" hidden="1" x14ac:dyDescent="0.35">
      <c r="A19" s="2" t="s">
        <v>10</v>
      </c>
      <c r="B19" t="s">
        <v>13</v>
      </c>
      <c r="C19">
        <v>2030</v>
      </c>
      <c r="D19" s="2" t="str">
        <f>_xlfn.CONCAT(Tabell13[[#This Row],[Kommun ]],Tabell13[[#This Row],[Scenario]],Tabell13[[#This Row],[År]])</f>
        <v>Falun Regional2030</v>
      </c>
      <c r="E19" s="1">
        <v>214.39319858941946</v>
      </c>
      <c r="F19" s="1">
        <v>498</v>
      </c>
      <c r="G19" s="1">
        <v>409.98214651639341</v>
      </c>
      <c r="H19" s="1">
        <v>35.871886120996443</v>
      </c>
      <c r="I19" s="1">
        <v>363.69827194877917</v>
      </c>
      <c r="J19" s="1">
        <f>SUM(Tabell13[[#This Row],[Bostäder]:[Service]])</f>
        <v>1521.9455031755883</v>
      </c>
    </row>
    <row r="20" spans="1:10" hidden="1" x14ac:dyDescent="0.35">
      <c r="A20" s="2" t="s">
        <v>10</v>
      </c>
      <c r="B20" t="s">
        <v>15</v>
      </c>
      <c r="C20">
        <v>2030</v>
      </c>
      <c r="D20" s="2" t="str">
        <f>_xlfn.CONCAT(Tabell13[[#This Row],[Kommun ]],Tabell13[[#This Row],[Scenario]],Tabell13[[#This Row],[År]])</f>
        <v>Falun EM LM2030</v>
      </c>
      <c r="E20" s="1">
        <v>225.90234073657547</v>
      </c>
      <c r="F20" s="1">
        <v>498</v>
      </c>
      <c r="G20" s="1">
        <v>293.46936315317623</v>
      </c>
      <c r="H20" s="1">
        <v>53.346329185439323</v>
      </c>
      <c r="I20" s="1">
        <v>67.040101675028268</v>
      </c>
      <c r="J20" s="1">
        <f>SUM(Tabell13[[#This Row],[Bostäder]:[Service]])</f>
        <v>1137.7581347502191</v>
      </c>
    </row>
    <row r="21" spans="1:10" hidden="1" x14ac:dyDescent="0.35">
      <c r="A21" s="2" t="s">
        <v>10</v>
      </c>
      <c r="B21" t="s">
        <v>14</v>
      </c>
      <c r="C21">
        <v>2030</v>
      </c>
      <c r="D21" s="2" t="str">
        <f>_xlfn.CONCAT(Tabell13[[#This Row],[Kommun ]],Tabell13[[#This Row],[Scenario]],Tabell13[[#This Row],[År]])</f>
        <v>Falun EM INT2030</v>
      </c>
      <c r="E21" s="1">
        <v>225.4731921058804</v>
      </c>
      <c r="F21" s="1">
        <v>498</v>
      </c>
      <c r="G21" s="1">
        <v>301.23688204405738</v>
      </c>
      <c r="H21" s="1">
        <v>55.182209607475286</v>
      </c>
      <c r="I21" s="1">
        <v>69.879502706560046</v>
      </c>
      <c r="J21" s="1">
        <f>SUM(Tabell13[[#This Row],[Bostäder]:[Service]])</f>
        <v>1149.7717864639731</v>
      </c>
    </row>
    <row r="22" spans="1:10" hidden="1" x14ac:dyDescent="0.35">
      <c r="A22" s="2" t="s">
        <v>10</v>
      </c>
      <c r="B22" t="s">
        <v>13</v>
      </c>
      <c r="C22">
        <v>2045</v>
      </c>
      <c r="D22" s="2" t="str">
        <f>_xlfn.CONCAT(Tabell13[[#This Row],[Kommun ]],Tabell13[[#This Row],[Scenario]],Tabell13[[#This Row],[År]])</f>
        <v>Falun Regional2045</v>
      </c>
      <c r="E22" s="1">
        <v>200.43271123941076</v>
      </c>
      <c r="F22" s="10">
        <v>498</v>
      </c>
      <c r="G22" s="1">
        <v>409.98214651639341</v>
      </c>
      <c r="H22" s="1">
        <v>111.98102016607355</v>
      </c>
      <c r="I22" s="1">
        <v>414.04453193527507</v>
      </c>
      <c r="J22" s="1">
        <f>SUM(Tabell13[[#This Row],[Bostäder]:[Service]])</f>
        <v>1634.4404098571526</v>
      </c>
    </row>
    <row r="23" spans="1:10" hidden="1" x14ac:dyDescent="0.35">
      <c r="A23" s="2" t="s">
        <v>10</v>
      </c>
      <c r="B23" t="s">
        <v>15</v>
      </c>
      <c r="C23">
        <v>2045</v>
      </c>
      <c r="D23" s="2" t="str">
        <f>_xlfn.CONCAT(Tabell13[[#This Row],[Kommun ]],Tabell13[[#This Row],[Scenario]],Tabell13[[#This Row],[År]])</f>
        <v>Falun EM LM2045</v>
      </c>
      <c r="E23" s="1">
        <v>215.04859528576353</v>
      </c>
      <c r="F23" s="1">
        <v>498</v>
      </c>
      <c r="G23" s="1">
        <v>356.50233254354509</v>
      </c>
      <c r="H23" s="1">
        <v>178.61210109839175</v>
      </c>
      <c r="I23" s="1">
        <v>70.521899208436466</v>
      </c>
      <c r="J23" s="1">
        <f>SUM(Tabell13[[#This Row],[Bostäder]:[Service]])</f>
        <v>1318.6849281361369</v>
      </c>
    </row>
    <row r="24" spans="1:10" hidden="1" x14ac:dyDescent="0.35">
      <c r="A24" s="2" t="s">
        <v>10</v>
      </c>
      <c r="B24" t="s">
        <v>14</v>
      </c>
      <c r="C24">
        <v>2045</v>
      </c>
      <c r="D24" s="2" t="str">
        <f>_xlfn.CONCAT(Tabell13[[#This Row],[Kommun ]],Tabell13[[#This Row],[Scenario]],Tabell13[[#This Row],[År]])</f>
        <v>Falun EM INT2045</v>
      </c>
      <c r="E24" s="1">
        <v>213.44404710262822</v>
      </c>
      <c r="F24" s="11">
        <v>498</v>
      </c>
      <c r="G24" s="1">
        <v>365.16266969774591</v>
      </c>
      <c r="H24" s="1">
        <v>210.49617342422613</v>
      </c>
      <c r="I24" s="1">
        <v>69.499425419302199</v>
      </c>
      <c r="J24" s="1">
        <f>SUM(Tabell13[[#This Row],[Bostäder]:[Service]])</f>
        <v>1356.6023156439026</v>
      </c>
    </row>
    <row r="25" spans="1:10" hidden="1" x14ac:dyDescent="0.35">
      <c r="A25" s="2" t="s">
        <v>11</v>
      </c>
      <c r="B25" t="s">
        <v>12</v>
      </c>
      <c r="C25">
        <v>2023</v>
      </c>
      <c r="D25" s="2" t="str">
        <f>_xlfn.CONCAT(Tabell13[[#This Row],[Kommun ]],Tabell13[[#This Row],[Scenario]],Tabell13[[#This Row],[År]])</f>
        <v>Gagnef KRE2023</v>
      </c>
      <c r="E25" s="1">
        <v>60.06</v>
      </c>
      <c r="F25" s="1"/>
      <c r="G25" s="1">
        <v>20.427</v>
      </c>
      <c r="H25" s="1">
        <v>0.2</v>
      </c>
      <c r="I25" s="1">
        <v>21.475000000000001</v>
      </c>
      <c r="J25" s="1">
        <f>SUM(Tabell13[[#This Row],[Bostäder]:[Service]])</f>
        <v>102.16200000000001</v>
      </c>
    </row>
    <row r="26" spans="1:10" hidden="1" x14ac:dyDescent="0.35">
      <c r="A26" s="2" t="s">
        <v>11</v>
      </c>
      <c r="B26" t="s">
        <v>13</v>
      </c>
      <c r="C26">
        <v>2030</v>
      </c>
      <c r="D26" s="2" t="str">
        <f>_xlfn.CONCAT(Tabell13[[#This Row],[Kommun ]],Tabell13[[#This Row],[Scenario]],Tabell13[[#This Row],[År]])</f>
        <v>Gagnef Regional2030</v>
      </c>
      <c r="E26" s="1">
        <v>56.708235559335577</v>
      </c>
      <c r="F26" s="1">
        <v>0</v>
      </c>
      <c r="G26" s="1">
        <v>37.54193775614754</v>
      </c>
      <c r="H26" s="1">
        <v>7.6227758007117439</v>
      </c>
      <c r="I26" s="1">
        <v>35.279011654094738</v>
      </c>
      <c r="J26" s="1">
        <f>SUM(Tabell13[[#This Row],[Bostäder]:[Service]])</f>
        <v>137.15196077028961</v>
      </c>
    </row>
    <row r="27" spans="1:10" hidden="1" x14ac:dyDescent="0.35">
      <c r="A27" s="2" t="s">
        <v>11</v>
      </c>
      <c r="B27" t="s">
        <v>15</v>
      </c>
      <c r="C27">
        <v>2030</v>
      </c>
      <c r="D27" s="2" t="str">
        <f>_xlfn.CONCAT(Tabell13[[#This Row],[Kommun ]],Tabell13[[#This Row],[Scenario]],Tabell13[[#This Row],[År]])</f>
        <v>Gagnef EM LM2030</v>
      </c>
      <c r="E27" s="1">
        <v>59.752469929926328</v>
      </c>
      <c r="F27" s="1">
        <v>0</v>
      </c>
      <c r="G27" s="1">
        <v>26.872898389472336</v>
      </c>
      <c r="H27" s="1">
        <v>11.336094951905856</v>
      </c>
      <c r="I27" s="1">
        <v>6.5029413409423746</v>
      </c>
      <c r="J27" s="1">
        <f>SUM(Tabell13[[#This Row],[Bostäder]:[Service]])</f>
        <v>104.46440461224689</v>
      </c>
    </row>
    <row r="28" spans="1:10" hidden="1" x14ac:dyDescent="0.35">
      <c r="A28" s="2" t="s">
        <v>11</v>
      </c>
      <c r="B28" t="s">
        <v>14</v>
      </c>
      <c r="C28">
        <v>2030</v>
      </c>
      <c r="D28" s="2" t="str">
        <f>_xlfn.CONCAT(Tabell13[[#This Row],[Kommun ]],Tabell13[[#This Row],[Scenario]],Tabell13[[#This Row],[År]])</f>
        <v>Gagnef EM INT2030</v>
      </c>
      <c r="E28" s="1">
        <v>59.638957645956779</v>
      </c>
      <c r="F28" s="1"/>
      <c r="G28" s="1">
        <v>27.584167680584017</v>
      </c>
      <c r="H28" s="1">
        <v>11.726219541588499</v>
      </c>
      <c r="I28" s="1">
        <v>6.7783654213079956</v>
      </c>
      <c r="J28" s="1">
        <f>SUM(Tabell13[[#This Row],[Bostäder]:[Service]])</f>
        <v>105.72771028943728</v>
      </c>
    </row>
    <row r="29" spans="1:10" hidden="1" x14ac:dyDescent="0.35">
      <c r="A29" s="2" t="s">
        <v>11</v>
      </c>
      <c r="B29" t="s">
        <v>13</v>
      </c>
      <c r="C29">
        <v>2045</v>
      </c>
      <c r="D29" s="2" t="str">
        <f>_xlfn.CONCAT(Tabell13[[#This Row],[Kommun ]],Tabell13[[#This Row],[Scenario]],Tabell13[[#This Row],[År]])</f>
        <v>Gagnef Regional2045</v>
      </c>
      <c r="E29" s="1">
        <v>53.01560626709977</v>
      </c>
      <c r="F29" s="10">
        <v>0</v>
      </c>
      <c r="G29" s="1">
        <v>37.54193775614754</v>
      </c>
      <c r="H29" s="1">
        <v>23.795966785290631</v>
      </c>
      <c r="I29" s="1">
        <v>40.162637532454191</v>
      </c>
      <c r="J29" s="1">
        <f>SUM(Tabell13[[#This Row],[Bostäder]:[Service]])</f>
        <v>154.51614834099215</v>
      </c>
    </row>
    <row r="30" spans="1:10" hidden="1" x14ac:dyDescent="0.35">
      <c r="A30" s="2" t="s">
        <v>11</v>
      </c>
      <c r="B30" t="s">
        <v>15</v>
      </c>
      <c r="C30">
        <v>2045</v>
      </c>
      <c r="D30" s="2" t="str">
        <f>_xlfn.CONCAT(Tabell13[[#This Row],[Kommun ]],Tabell13[[#This Row],[Scenario]],Tabell13[[#This Row],[År]])</f>
        <v>Gagnef EM LM2045</v>
      </c>
      <c r="E30" s="1">
        <v>59.638957645956779</v>
      </c>
      <c r="F30" s="1"/>
      <c r="G30" s="1">
        <v>26.9</v>
      </c>
      <c r="H30" s="1">
        <v>37.955071483408247</v>
      </c>
      <c r="I30" s="1">
        <v>6.7783654213079956</v>
      </c>
      <c r="J30" s="1">
        <f>SUM(Tabell13[[#This Row],[Bostäder]:[Service]])</f>
        <v>131.27239455067303</v>
      </c>
    </row>
    <row r="31" spans="1:10" hidden="1" x14ac:dyDescent="0.35">
      <c r="A31" s="2" t="s">
        <v>11</v>
      </c>
      <c r="B31" t="s">
        <v>14</v>
      </c>
      <c r="C31">
        <v>2045</v>
      </c>
      <c r="D31" s="2" t="str">
        <f>_xlfn.CONCAT(Tabell13[[#This Row],[Kommun ]],Tabell13[[#This Row],[Scenario]],Tabell13[[#This Row],[År]])</f>
        <v>Gagnef EM INT2045</v>
      </c>
      <c r="E31" s="1">
        <v>56.457179525615352</v>
      </c>
      <c r="F31" s="1">
        <v>0</v>
      </c>
      <c r="G31" s="1">
        <v>33.43783219134221</v>
      </c>
      <c r="H31" s="1">
        <v>44.730436852648054</v>
      </c>
      <c r="I31" s="1">
        <v>6.7414976325918738</v>
      </c>
      <c r="J31" s="1">
        <f>SUM(Tabell13[[#This Row],[Bostäder]:[Service]])</f>
        <v>141.36694620219751</v>
      </c>
    </row>
    <row r="32" spans="1:10" x14ac:dyDescent="0.35">
      <c r="A32" s="2" t="s">
        <v>16</v>
      </c>
      <c r="B32" t="s">
        <v>12</v>
      </c>
      <c r="C32">
        <v>2023</v>
      </c>
      <c r="D32" s="2" t="str">
        <f>_xlfn.CONCAT(Tabell13[[#This Row],[Kommun ]],Tabell13[[#This Row],[Scenario]],Tabell13[[#This Row],[År]])</f>
        <v>Hedemora KRE2023</v>
      </c>
      <c r="E32" s="1">
        <v>65.385999999999996</v>
      </c>
      <c r="F32" s="1">
        <v>0</v>
      </c>
      <c r="G32" s="1">
        <v>236.05</v>
      </c>
      <c r="H32" s="1">
        <v>0.57999999999999996</v>
      </c>
      <c r="I32" s="1">
        <v>47.878</v>
      </c>
      <c r="J32" s="1">
        <f>SUM(Tabell13[[#This Row],[Bostäder]:[Service]])</f>
        <v>349.89400000000001</v>
      </c>
    </row>
    <row r="33" spans="1:10" x14ac:dyDescent="0.35">
      <c r="A33" s="2" t="s">
        <v>16</v>
      </c>
      <c r="B33" t="s">
        <v>13</v>
      </c>
      <c r="C33">
        <v>2030</v>
      </c>
      <c r="D33" s="2" t="str">
        <f>_xlfn.CONCAT(Tabell13[[#This Row],[Kommun ]],Tabell13[[#This Row],[Scenario]],Tabell13[[#This Row],[År]])</f>
        <v>Hedemora Regional2030</v>
      </c>
      <c r="E33" s="1">
        <v>61.737007830215049</v>
      </c>
      <c r="F33" s="1">
        <v>248</v>
      </c>
      <c r="G33" s="1">
        <v>433.8265240778689</v>
      </c>
      <c r="H33" s="1">
        <v>10.649466192170818</v>
      </c>
      <c r="I33" s="1">
        <v>78.653714550628536</v>
      </c>
      <c r="J33" s="1">
        <f>SUM(Tabell13[[#This Row],[Bostäder]:[Service]])</f>
        <v>832.8667126508833</v>
      </c>
    </row>
    <row r="34" spans="1:10" x14ac:dyDescent="0.35">
      <c r="A34" s="2" t="s">
        <v>16</v>
      </c>
      <c r="B34" t="s">
        <v>15</v>
      </c>
      <c r="C34">
        <v>2030</v>
      </c>
      <c r="D34" s="2" t="str">
        <f>_xlfn.CONCAT(Tabell13[[#This Row],[Kommun ]],Tabell13[[#This Row],[Scenario]],Tabell13[[#This Row],[År]])</f>
        <v>Hedemora EM LM2030</v>
      </c>
      <c r="E34" s="1">
        <v>65.051198781854197</v>
      </c>
      <c r="F34" s="1">
        <v>0</v>
      </c>
      <c r="G34" s="1">
        <v>310.53740954789964</v>
      </c>
      <c r="H34" s="1">
        <v>15.837191476927298</v>
      </c>
      <c r="I34" s="1">
        <v>14.498152527200885</v>
      </c>
      <c r="J34" s="1">
        <f>SUM(Tabell13[[#This Row],[Bostäder]:[Service]])</f>
        <v>405.92395233388197</v>
      </c>
    </row>
    <row r="35" spans="1:10" x14ac:dyDescent="0.35">
      <c r="A35" s="2" t="s">
        <v>16</v>
      </c>
      <c r="B35" t="s">
        <v>14</v>
      </c>
      <c r="C35">
        <v>2030</v>
      </c>
      <c r="D35" s="2" t="str">
        <f>_xlfn.CONCAT(Tabell13[[#This Row],[Kommun ]],Tabell13[[#This Row],[Scenario]],Tabell13[[#This Row],[År]])</f>
        <v>Hedemora EM INT2030</v>
      </c>
      <c r="E35" s="1">
        <v>64.927620456851983</v>
      </c>
      <c r="F35" s="1">
        <v>248</v>
      </c>
      <c r="G35" s="1">
        <v>318.75668384989757</v>
      </c>
      <c r="H35" s="1">
        <v>16.382218477219226</v>
      </c>
      <c r="I35" s="1">
        <v>15.112203941391581</v>
      </c>
      <c r="J35" s="1">
        <f>SUM(Tabell13[[#This Row],[Bostäder]:[Service]])</f>
        <v>663.17872672536032</v>
      </c>
    </row>
    <row r="36" spans="1:10" x14ac:dyDescent="0.35">
      <c r="A36" s="2" t="s">
        <v>16</v>
      </c>
      <c r="B36" t="s">
        <v>13</v>
      </c>
      <c r="C36">
        <v>2045</v>
      </c>
      <c r="D36" s="2" t="str">
        <f>_xlfn.CONCAT(Tabell13[[#This Row],[Kommun ]],Tabell13[[#This Row],[Scenario]],Tabell13[[#This Row],[År]])</f>
        <v>Hedemora Regional2045</v>
      </c>
      <c r="E36" s="1">
        <v>57.71692359941035</v>
      </c>
      <c r="F36" s="10">
        <v>248</v>
      </c>
      <c r="G36" s="1">
        <v>433.8265240778689</v>
      </c>
      <c r="H36" s="1">
        <v>33.244365361803084</v>
      </c>
      <c r="I36" s="1">
        <v>89.541641898898334</v>
      </c>
      <c r="J36" s="1">
        <f>SUM(Tabell13[[#This Row],[Bostäder]:[Service]])</f>
        <v>862.32945493798059</v>
      </c>
    </row>
    <row r="37" spans="1:10" x14ac:dyDescent="0.35">
      <c r="A37" s="2" t="s">
        <v>16</v>
      </c>
      <c r="B37" t="s">
        <v>15</v>
      </c>
      <c r="C37">
        <v>2045</v>
      </c>
      <c r="D37" s="2" t="str">
        <f>_xlfn.CONCAT(Tabell13[[#This Row],[Kommun ]],Tabell13[[#This Row],[Scenario]],Tabell13[[#This Row],[År]])</f>
        <v>Hedemora EM LM2045</v>
      </c>
      <c r="E37" s="1">
        <v>61.925736909496983</v>
      </c>
      <c r="F37" s="1">
        <v>0</v>
      </c>
      <c r="G37" s="1">
        <v>377.23634813652666</v>
      </c>
      <c r="H37" s="1">
        <v>53.025467513585049</v>
      </c>
      <c r="I37" s="1">
        <v>15.251129185155252</v>
      </c>
      <c r="J37" s="1">
        <f>SUM(Tabell13[[#This Row],[Bostäder]:[Service]])</f>
        <v>507.43868174476398</v>
      </c>
    </row>
    <row r="38" spans="1:10" x14ac:dyDescent="0.35">
      <c r="A38" s="2" t="s">
        <v>16</v>
      </c>
      <c r="B38" t="s">
        <v>14</v>
      </c>
      <c r="C38">
        <v>2045</v>
      </c>
      <c r="D38" s="2" t="str">
        <f>_xlfn.CONCAT(Tabell13[[#This Row],[Kommun ]],Tabell13[[#This Row],[Scenario]],Tabell13[[#This Row],[År]])</f>
        <v>Hedemora EM INT2045</v>
      </c>
      <c r="E38" s="1">
        <v>61.463688652379041</v>
      </c>
      <c r="F38" s="1">
        <v>248</v>
      </c>
      <c r="G38" s="1">
        <v>386.40036661116807</v>
      </c>
      <c r="H38" s="1">
        <v>62.491051485317129</v>
      </c>
      <c r="I38" s="1">
        <v>15.030008086297263</v>
      </c>
      <c r="J38" s="1">
        <f>SUM(Tabell13[[#This Row],[Bostäder]:[Service]])</f>
        <v>773.38511483516152</v>
      </c>
    </row>
    <row r="39" spans="1:10" ht="22" customHeight="1" x14ac:dyDescent="0.35">
      <c r="A39" s="2" t="s">
        <v>17</v>
      </c>
      <c r="B39" t="s">
        <v>12</v>
      </c>
      <c r="C39">
        <v>2023</v>
      </c>
      <c r="D39" s="2" t="str">
        <f>_xlfn.CONCAT(Tabell13[[#This Row],[Kommun ]],Tabell13[[#This Row],[Scenario]],Tabell13[[#This Row],[År]])</f>
        <v>Leksand KRE2023</v>
      </c>
      <c r="E39" s="1">
        <v>96.65</v>
      </c>
      <c r="F39" s="1"/>
      <c r="G39" s="1">
        <v>47.869</v>
      </c>
      <c r="H39" s="1">
        <v>0.67</v>
      </c>
      <c r="I39" s="1">
        <v>60.043999999999997</v>
      </c>
      <c r="J39" s="1">
        <f>SUM(Tabell13[[#This Row],[Bostäder]:[Service]])</f>
        <v>205.233</v>
      </c>
    </row>
    <row r="40" spans="1:10" ht="22" customHeight="1" x14ac:dyDescent="0.35">
      <c r="A40" s="2" t="s">
        <v>17</v>
      </c>
      <c r="B40" t="s">
        <v>13</v>
      </c>
      <c r="C40">
        <v>2030</v>
      </c>
      <c r="D40" s="2" t="str">
        <f>_xlfn.CONCAT(Tabell13[[#This Row],[Kommun ]],Tabell13[[#This Row],[Scenario]],Tabell13[[#This Row],[År]])</f>
        <v>Leksand Regional2030</v>
      </c>
      <c r="E40" s="1">
        <v>91.256259853642746</v>
      </c>
      <c r="F40" s="1">
        <v>0</v>
      </c>
      <c r="G40" s="1">
        <v>87.97645363729508</v>
      </c>
      <c r="H40" s="1">
        <v>10.98576512455516</v>
      </c>
      <c r="I40" s="1">
        <v>98.639952305399973</v>
      </c>
      <c r="J40" s="1">
        <f>SUM(Tabell13[[#This Row],[Bostäder]:[Service]])</f>
        <v>288.858430920893</v>
      </c>
    </row>
    <row r="41" spans="1:10" ht="22" customHeight="1" x14ac:dyDescent="0.35">
      <c r="A41" s="2" t="s">
        <v>17</v>
      </c>
      <c r="B41" t="s">
        <v>15</v>
      </c>
      <c r="C41">
        <v>2030</v>
      </c>
      <c r="D41" s="2" t="str">
        <f>_xlfn.CONCAT(Tabell13[[#This Row],[Kommun ]],Tabell13[[#This Row],[Scenario]],Tabell13[[#This Row],[År]])</f>
        <v>Leksand EM LM2030</v>
      </c>
      <c r="E41" s="1">
        <v>96.155115196926076</v>
      </c>
      <c r="F41" s="1">
        <v>0</v>
      </c>
      <c r="G41" s="1">
        <v>62.974434474257173</v>
      </c>
      <c r="H41" s="1">
        <v>16.337313313040791</v>
      </c>
      <c r="I41" s="1">
        <v>18.182193707825093</v>
      </c>
      <c r="J41" s="1">
        <f>SUM(Tabell13[[#This Row],[Bostäder]:[Service]])</f>
        <v>193.64905669204913</v>
      </c>
    </row>
    <row r="42" spans="1:10" ht="22" customHeight="1" x14ac:dyDescent="0.35">
      <c r="A42" s="2" t="s">
        <v>17</v>
      </c>
      <c r="B42" t="s">
        <v>14</v>
      </c>
      <c r="C42">
        <v>2030</v>
      </c>
      <c r="D42" s="2" t="str">
        <f>_xlfn.CONCAT(Tabell13[[#This Row],[Kommun ]],Tabell13[[#This Row],[Scenario]],Tabell13[[#This Row],[År]])</f>
        <v>Leksand EM INT2030</v>
      </c>
      <c r="E42" s="1">
        <v>95.972448492869177</v>
      </c>
      <c r="F42" s="1"/>
      <c r="G42" s="1">
        <v>64.641235751793033</v>
      </c>
      <c r="H42" s="1">
        <v>16.899551692289307</v>
      </c>
      <c r="I42" s="1">
        <v>18.952278153993817</v>
      </c>
      <c r="J42" s="1">
        <f>SUM(Tabell13[[#This Row],[Bostäder]:[Service]])</f>
        <v>196.46551409094531</v>
      </c>
    </row>
    <row r="43" spans="1:10" ht="22" customHeight="1" x14ac:dyDescent="0.35">
      <c r="A43" s="2" t="s">
        <v>17</v>
      </c>
      <c r="B43" t="s">
        <v>13</v>
      </c>
      <c r="C43">
        <v>2045</v>
      </c>
      <c r="D43" s="2" t="str">
        <f>_xlfn.CONCAT(Tabell13[[#This Row],[Kommun ]],Tabell13[[#This Row],[Scenario]],Tabell13[[#This Row],[År]])</f>
        <v>Leksand Regional2045</v>
      </c>
      <c r="E43" s="1">
        <v>85.313991770149741</v>
      </c>
      <c r="F43" s="10">
        <v>0</v>
      </c>
      <c r="G43" s="1">
        <v>87.97645363729508</v>
      </c>
      <c r="H43" s="1">
        <v>34.294187425860024</v>
      </c>
      <c r="I43" s="1">
        <v>112.29454752031103</v>
      </c>
      <c r="J43" s="1">
        <f>SUM(Tabell13[[#This Row],[Bostäder]:[Service]])</f>
        <v>319.87918035361588</v>
      </c>
    </row>
    <row r="44" spans="1:10" ht="22" customHeight="1" x14ac:dyDescent="0.35">
      <c r="A44" s="2" t="s">
        <v>17</v>
      </c>
      <c r="B44" t="s">
        <v>15</v>
      </c>
      <c r="C44">
        <v>2045</v>
      </c>
      <c r="D44" s="2" t="str">
        <f>_xlfn.CONCAT(Tabell13[[#This Row],[Kommun ]],Tabell13[[#This Row],[Scenario]],Tabell13[[#This Row],[År]])</f>
        <v>Leksand EM LM2045</v>
      </c>
      <c r="E44" s="1">
        <v>91.535228830374749</v>
      </c>
      <c r="F44" s="1"/>
      <c r="G44" s="1">
        <v>76.500431048283815</v>
      </c>
      <c r="H44" s="1">
        <v>54.699955961382479</v>
      </c>
      <c r="I44" s="1">
        <v>19.126504883108357</v>
      </c>
      <c r="J44" s="1">
        <f>SUM(Tabell13[[#This Row],[Bostäder]:[Service]])</f>
        <v>241.86212072314942</v>
      </c>
    </row>
    <row r="45" spans="1:10" x14ac:dyDescent="0.35">
      <c r="A45" s="2" t="s">
        <v>17</v>
      </c>
      <c r="B45" t="s">
        <v>14</v>
      </c>
      <c r="C45">
        <v>2045</v>
      </c>
      <c r="D45" s="2" t="str">
        <f>_xlfn.CONCAT(Tabell13[[#This Row],[Kommun ]],Tabell13[[#This Row],[Scenario]],Tabell13[[#This Row],[År]])</f>
        <v>Leksand EM INT2045</v>
      </c>
      <c r="E45" s="1">
        <v>90.852254431413982</v>
      </c>
      <c r="F45" s="1">
        <v>0</v>
      </c>
      <c r="G45" s="1">
        <v>78.35881867955942</v>
      </c>
      <c r="H45" s="1">
        <v>64.464453111169249</v>
      </c>
      <c r="I45" s="1">
        <v>18.849195988421254</v>
      </c>
      <c r="J45" s="1">
        <f>SUM(Tabell13[[#This Row],[Bostäder]:[Service]])</f>
        <v>252.52472221056391</v>
      </c>
    </row>
    <row r="46" spans="1:10" hidden="1" x14ac:dyDescent="0.35">
      <c r="A46" s="2" t="s">
        <v>18</v>
      </c>
      <c r="B46" t="s">
        <v>12</v>
      </c>
      <c r="C46">
        <v>2023</v>
      </c>
      <c r="D46" s="2" t="str">
        <f>_xlfn.CONCAT(Tabell13[[#This Row],[Kommun ]],Tabell13[[#This Row],[Scenario]],Tabell13[[#This Row],[År]])</f>
        <v>Ludvika KRE2023</v>
      </c>
      <c r="E46" s="1">
        <v>111.099</v>
      </c>
      <c r="F46" s="1"/>
      <c r="G46" s="1">
        <v>141.554</v>
      </c>
      <c r="H46" s="1">
        <v>0.33</v>
      </c>
      <c r="I46" s="1">
        <v>87.177000000000007</v>
      </c>
      <c r="J46" s="1">
        <f>SUM(Tabell13[[#This Row],[Bostäder]:[Service]])</f>
        <v>340.16</v>
      </c>
    </row>
    <row r="47" spans="1:10" hidden="1" x14ac:dyDescent="0.35">
      <c r="A47" s="2" t="s">
        <v>18</v>
      </c>
      <c r="B47" t="s">
        <v>13</v>
      </c>
      <c r="C47">
        <v>2030</v>
      </c>
      <c r="D47" s="2" t="str">
        <f>_xlfn.CONCAT(Tabell13[[#This Row],[Kommun ]],Tabell13[[#This Row],[Scenario]],Tabell13[[#This Row],[År]])</f>
        <v>Ludvika Regional2030</v>
      </c>
      <c r="E47" s="1">
        <v>104.89890546797574</v>
      </c>
      <c r="F47" s="1">
        <v>0</v>
      </c>
      <c r="G47" s="1">
        <v>260.15623719262294</v>
      </c>
      <c r="H47" s="1">
        <v>16.142348754448399</v>
      </c>
      <c r="I47" s="1">
        <v>143.21389517899962</v>
      </c>
      <c r="J47" s="1">
        <f>SUM(Tabell13[[#This Row],[Bostäder]:[Service]])</f>
        <v>524.41138659404669</v>
      </c>
    </row>
    <row r="48" spans="1:10" hidden="1" x14ac:dyDescent="0.35">
      <c r="A48" s="2" t="s">
        <v>18</v>
      </c>
      <c r="B48" t="s">
        <v>15</v>
      </c>
      <c r="C48">
        <v>2030</v>
      </c>
      <c r="D48" s="2" t="str">
        <f>_xlfn.CONCAT(Tabell13[[#This Row],[Kommun ]],Tabell13[[#This Row],[Scenario]],Tabell13[[#This Row],[År]])</f>
        <v>Ludvika EM LM2030</v>
      </c>
      <c r="E48" s="1">
        <v>110.53013081493316</v>
      </c>
      <c r="F48" s="1">
        <v>0</v>
      </c>
      <c r="G48" s="1">
        <v>186.22246333888322</v>
      </c>
      <c r="H48" s="1">
        <v>24.005848133447696</v>
      </c>
      <c r="I48" s="1">
        <v>26.398459477500971</v>
      </c>
      <c r="J48" s="1">
        <f>SUM(Tabell13[[#This Row],[Bostäder]:[Service]])</f>
        <v>347.15690176476505</v>
      </c>
    </row>
    <row r="49" spans="1:10" hidden="1" x14ac:dyDescent="0.35">
      <c r="A49" s="2" t="s">
        <v>18</v>
      </c>
      <c r="B49" t="s">
        <v>14</v>
      </c>
      <c r="C49">
        <v>2030</v>
      </c>
      <c r="D49" s="2" t="str">
        <f>_xlfn.CONCAT(Tabell13[[#This Row],[Kommun ]],Tabell13[[#This Row],[Scenario]],Tabell13[[#This Row],[År]])</f>
        <v>Ludvika EM INT2030</v>
      </c>
      <c r="E49" s="1">
        <v>110.32015576936651</v>
      </c>
      <c r="F49" s="1"/>
      <c r="G49" s="1">
        <v>191.15138159579919</v>
      </c>
      <c r="H49" s="1">
        <v>24.83199432336388</v>
      </c>
      <c r="I49" s="1">
        <v>27.516533752426874</v>
      </c>
      <c r="J49" s="1">
        <f>SUM(Tabell13[[#This Row],[Bostäder]:[Service]])</f>
        <v>353.82006544095645</v>
      </c>
    </row>
    <row r="50" spans="1:10" hidden="1" x14ac:dyDescent="0.35">
      <c r="A50" s="2" t="s">
        <v>18</v>
      </c>
      <c r="B50" t="s">
        <v>13</v>
      </c>
      <c r="C50">
        <v>2045</v>
      </c>
      <c r="D50" s="2" t="str">
        <f>_xlfn.CONCAT(Tabell13[[#This Row],[Kommun ]],Tabell13[[#This Row],[Scenario]],Tabell13[[#This Row],[År]])</f>
        <v>Ludvika Regional2045</v>
      </c>
      <c r="E50" s="1">
        <v>98.068279065409882</v>
      </c>
      <c r="F50" s="10">
        <v>0</v>
      </c>
      <c r="G50" s="1">
        <v>260.15623719262294</v>
      </c>
      <c r="H50" s="1">
        <v>50.391459074733099</v>
      </c>
      <c r="I50" s="1">
        <v>163.03880103221229</v>
      </c>
      <c r="J50" s="1">
        <f>SUM(Tabell13[[#This Row],[Bostäder]:[Service]])</f>
        <v>571.65477636497826</v>
      </c>
    </row>
    <row r="51" spans="1:10" hidden="1" x14ac:dyDescent="0.35">
      <c r="A51" s="2" t="s">
        <v>18</v>
      </c>
      <c r="B51" t="s">
        <v>15</v>
      </c>
      <c r="C51">
        <v>2045</v>
      </c>
      <c r="D51" s="2" t="str">
        <f>_xlfn.CONCAT(Tabell13[[#This Row],[Kommun ]],Tabell13[[#This Row],[Scenario]],Tabell13[[#This Row],[År]])</f>
        <v>Ludvika EM LM2045</v>
      </c>
      <c r="E51" s="1">
        <v>105.21957980161204</v>
      </c>
      <c r="F51" s="1"/>
      <c r="G51" s="1">
        <v>226.22035172259223</v>
      </c>
      <c r="H51" s="1">
        <v>80.375445494276292</v>
      </c>
      <c r="I51" s="1">
        <v>27.7694909765295</v>
      </c>
      <c r="J51" s="1">
        <f>SUM(Tabell13[[#This Row],[Bostäder]:[Service]])</f>
        <v>439.58486799501003</v>
      </c>
    </row>
    <row r="52" spans="1:10" hidden="1" x14ac:dyDescent="0.35">
      <c r="A52" s="2" t="s">
        <v>18</v>
      </c>
      <c r="B52" t="s">
        <v>14</v>
      </c>
      <c r="C52">
        <v>2045</v>
      </c>
      <c r="D52" s="2" t="str">
        <f>_xlfn.CONCAT(Tabell13[[#This Row],[Kommun ]],Tabell13[[#This Row],[Scenario]],Tabell13[[#This Row],[År]])</f>
        <v>Ludvika EM INT2045</v>
      </c>
      <c r="E52" s="1">
        <v>104.43450196663902</v>
      </c>
      <c r="F52" s="1">
        <v>0</v>
      </c>
      <c r="G52" s="1">
        <v>231.71581230788937</v>
      </c>
      <c r="H52" s="1">
        <v>94.723278040901761</v>
      </c>
      <c r="I52" s="1">
        <v>27.366870273176332</v>
      </c>
      <c r="J52" s="1">
        <f>SUM(Tabell13[[#This Row],[Bostäder]:[Service]])</f>
        <v>458.24046258860653</v>
      </c>
    </row>
    <row r="53" spans="1:10" hidden="1" x14ac:dyDescent="0.35">
      <c r="A53" s="2" t="s">
        <v>19</v>
      </c>
      <c r="B53" t="s">
        <v>12</v>
      </c>
      <c r="C53">
        <v>2023</v>
      </c>
      <c r="D53" s="2" t="str">
        <f>_xlfn.CONCAT(Tabell13[[#This Row],[Kommun ]],Tabell13[[#This Row],[Scenario]],Tabell13[[#This Row],[År]])</f>
        <v>Malung-Sälen KRE2023</v>
      </c>
      <c r="E53" s="1">
        <v>162.489</v>
      </c>
      <c r="F53" s="1"/>
      <c r="G53" s="1">
        <v>59.162999999999997</v>
      </c>
      <c r="H53" s="1">
        <v>0.5</v>
      </c>
      <c r="I53" s="1">
        <v>79.251000000000005</v>
      </c>
      <c r="J53" s="1">
        <f>SUM(Tabell13[[#This Row],[Bostäder]:[Service]])</f>
        <v>301.40300000000002</v>
      </c>
    </row>
    <row r="54" spans="1:10" hidden="1" x14ac:dyDescent="0.35">
      <c r="A54" s="2" t="s">
        <v>19</v>
      </c>
      <c r="B54" t="s">
        <v>13</v>
      </c>
      <c r="C54">
        <v>2030</v>
      </c>
      <c r="D54" s="2" t="str">
        <f>_xlfn.CONCAT(Tabell13[[#This Row],[Kommun ]],Tabell13[[#This Row],[Scenario]],Tabell13[[#This Row],[År]])</f>
        <v>Malung-Sälen Regional2030</v>
      </c>
      <c r="E54" s="1">
        <v>153.42098714287178</v>
      </c>
      <c r="F54" s="1">
        <v>0</v>
      </c>
      <c r="G54" s="1">
        <v>108.7332287397541</v>
      </c>
      <c r="H54" s="1">
        <v>7.8469750889679712</v>
      </c>
      <c r="I54" s="1">
        <v>130.19310605814491</v>
      </c>
      <c r="J54" s="1">
        <f>SUM(Tabell13[[#This Row],[Bostäder]:[Service]])</f>
        <v>400.19429702973872</v>
      </c>
    </row>
    <row r="55" spans="1:10" hidden="1" x14ac:dyDescent="0.35">
      <c r="A55" s="2" t="s">
        <v>19</v>
      </c>
      <c r="B55" t="s">
        <v>15</v>
      </c>
      <c r="C55">
        <v>2030</v>
      </c>
      <c r="D55" s="2" t="str">
        <f>_xlfn.CONCAT(Tabell13[[#This Row],[Kommun ]],Tabell13[[#This Row],[Scenario]],Tabell13[[#This Row],[År]])</f>
        <v>Malung-Sälen EM LM2030</v>
      </c>
      <c r="E55" s="1">
        <v>161.65699444628373</v>
      </c>
      <c r="F55" s="1">
        <v>0</v>
      </c>
      <c r="G55" s="1">
        <v>77.832343830046099</v>
      </c>
      <c r="H55" s="1">
        <v>11.669509509314851</v>
      </c>
      <c r="I55" s="1">
        <v>23.998351767684476</v>
      </c>
      <c r="J55" s="1">
        <f>SUM(Tabell13[[#This Row],[Bostäder]:[Service]])</f>
        <v>275.15719955332912</v>
      </c>
    </row>
    <row r="56" spans="1:10" hidden="1" x14ac:dyDescent="0.35">
      <c r="A56" s="2" t="s">
        <v>19</v>
      </c>
      <c r="B56" t="s">
        <v>14</v>
      </c>
      <c r="C56">
        <v>2030</v>
      </c>
      <c r="D56" s="2" t="str">
        <f>_xlfn.CONCAT(Tabell13[[#This Row],[Kommun ]],Tabell13[[#This Row],[Scenario]],Tabell13[[#This Row],[År]])</f>
        <v>Malung-Sälen EM INT2030</v>
      </c>
      <c r="E56" s="1">
        <v>161.34989325564223</v>
      </c>
      <c r="F56" s="1"/>
      <c r="G56" s="1">
        <v>79.892402824026632</v>
      </c>
      <c r="H56" s="1">
        <v>12.071108351635218</v>
      </c>
      <c r="I56" s="1">
        <v>25.014772433251686</v>
      </c>
      <c r="J56" s="1">
        <f>SUM(Tabell13[[#This Row],[Bostäder]:[Service]])</f>
        <v>278.32817686455576</v>
      </c>
    </row>
    <row r="57" spans="1:10" hidden="1" x14ac:dyDescent="0.35">
      <c r="A57" s="2" t="s">
        <v>19</v>
      </c>
      <c r="B57" t="s">
        <v>13</v>
      </c>
      <c r="C57">
        <v>2045</v>
      </c>
      <c r="D57" s="2" t="str">
        <f>_xlfn.CONCAT(Tabell13[[#This Row],[Kommun ]],Tabell13[[#This Row],[Scenario]],Tabell13[[#This Row],[År]])</f>
        <v>Malung-Sälen Regional2045</v>
      </c>
      <c r="E57" s="1">
        <v>143.43078332891733</v>
      </c>
      <c r="F57" s="10">
        <v>0</v>
      </c>
      <c r="G57" s="1">
        <v>108.7332287397541</v>
      </c>
      <c r="H57" s="1">
        <v>24.495848161328588</v>
      </c>
      <c r="I57" s="1">
        <v>148.21556168030395</v>
      </c>
      <c r="J57" s="1">
        <f>SUM(Tabell13[[#This Row],[Bostäder]:[Service]])</f>
        <v>424.87542191030394</v>
      </c>
    </row>
    <row r="58" spans="1:10" hidden="1" x14ac:dyDescent="0.35">
      <c r="A58" s="2" t="s">
        <v>19</v>
      </c>
      <c r="B58" t="s">
        <v>15</v>
      </c>
      <c r="C58">
        <v>2045</v>
      </c>
      <c r="D58" s="2" t="str">
        <f>_xlfn.CONCAT(Tabell13[[#This Row],[Kommun ]],Tabell13[[#This Row],[Scenario]],Tabell13[[#This Row],[År]])</f>
        <v>Malung-Sälen EM LM2045</v>
      </c>
      <c r="E58" s="1">
        <v>153.88999273066491</v>
      </c>
      <c r="F58" s="1"/>
      <c r="G58" s="1">
        <v>94.549604172003072</v>
      </c>
      <c r="H58" s="1">
        <v>39.071397115273193</v>
      </c>
      <c r="I58" s="1">
        <v>25.244731171994211</v>
      </c>
      <c r="J58" s="1">
        <f>SUM(Tabell13[[#This Row],[Bostäder]:[Service]])</f>
        <v>312.75572518993539</v>
      </c>
    </row>
    <row r="59" spans="1:10" hidden="1" x14ac:dyDescent="0.35">
      <c r="A59" s="2" t="s">
        <v>19</v>
      </c>
      <c r="B59" t="s">
        <v>14</v>
      </c>
      <c r="C59">
        <v>2045</v>
      </c>
      <c r="D59" s="2" t="str">
        <f>_xlfn.CONCAT(Tabell13[[#This Row],[Kommun ]],Tabell13[[#This Row],[Scenario]],Tabell13[[#This Row],[År]])</f>
        <v>Malung-Sälen EM INT2045</v>
      </c>
      <c r="E59" s="1">
        <v>152.74176896333191</v>
      </c>
      <c r="F59" s="1">
        <v>0</v>
      </c>
      <c r="G59" s="1">
        <v>96.846451556096312</v>
      </c>
      <c r="H59" s="1">
        <v>46.04603793654946</v>
      </c>
      <c r="I59" s="1">
        <v>24.87871612947793</v>
      </c>
      <c r="J59" s="1">
        <f>SUM(Tabell13[[#This Row],[Bostäder]:[Service]])</f>
        <v>320.51297458545559</v>
      </c>
    </row>
    <row r="60" spans="1:10" hidden="1" x14ac:dyDescent="0.35">
      <c r="A60" s="2" t="s">
        <v>20</v>
      </c>
      <c r="B60" t="s">
        <v>12</v>
      </c>
      <c r="C60">
        <v>2023</v>
      </c>
      <c r="D60" s="2" t="str">
        <f>_xlfn.CONCAT(Tabell13[[#This Row],[Kommun ]],Tabell13[[#This Row],[Scenario]],Tabell13[[#This Row],[År]])</f>
        <v>Mora KRE2023</v>
      </c>
      <c r="E60" s="1">
        <v>101.10599999999999</v>
      </c>
      <c r="F60" s="1"/>
      <c r="G60" s="1">
        <v>57.74</v>
      </c>
      <c r="H60" s="1">
        <v>0.22</v>
      </c>
      <c r="I60" s="1">
        <v>85.596999999999994</v>
      </c>
      <c r="J60" s="1">
        <f>SUM(Tabell13[[#This Row],[Bostäder]:[Service]])</f>
        <v>244.66300000000001</v>
      </c>
    </row>
    <row r="61" spans="1:10" hidden="1" x14ac:dyDescent="0.35">
      <c r="A61" s="2" t="s">
        <v>20</v>
      </c>
      <c r="B61" t="s">
        <v>13</v>
      </c>
      <c r="C61">
        <v>2030</v>
      </c>
      <c r="D61" s="2" t="str">
        <f>_xlfn.CONCAT(Tabell13[[#This Row],[Kommun ]],Tabell13[[#This Row],[Scenario]],Tabell13[[#This Row],[År]])</f>
        <v>Mora Regional2030</v>
      </c>
      <c r="E61" s="1">
        <v>95.463584156879506</v>
      </c>
      <c r="F61" s="1">
        <v>0</v>
      </c>
      <c r="G61" s="1">
        <v>106.11795594262296</v>
      </c>
      <c r="H61" s="1">
        <v>14.797153024911031</v>
      </c>
      <c r="I61" s="1">
        <v>140.61827988617216</v>
      </c>
      <c r="J61" s="1">
        <f>SUM(Tabell13[[#This Row],[Bostäder]:[Service]])</f>
        <v>356.99697301058563</v>
      </c>
    </row>
    <row r="62" spans="1:10" hidden="1" x14ac:dyDescent="0.35">
      <c r="A62" s="2" t="s">
        <v>20</v>
      </c>
      <c r="B62" t="s">
        <v>15</v>
      </c>
      <c r="C62">
        <v>2030</v>
      </c>
      <c r="D62" s="2" t="str">
        <f>_xlfn.CONCAT(Tabell13[[#This Row],[Kommun ]],Tabell13[[#This Row],[Scenario]],Tabell13[[#This Row],[År]])</f>
        <v>Mora EM LM2030</v>
      </c>
      <c r="E62" s="1">
        <v>100.58829878013871</v>
      </c>
      <c r="F62" s="1">
        <v>0</v>
      </c>
      <c r="G62" s="1">
        <v>75.960305135758205</v>
      </c>
      <c r="H62" s="1">
        <v>22.00536078899372</v>
      </c>
      <c r="I62" s="1">
        <v>25.920012570926399</v>
      </c>
      <c r="J62" s="1">
        <f>SUM(Tabell13[[#This Row],[Bostäder]:[Service]])</f>
        <v>224.47397727581705</v>
      </c>
    </row>
    <row r="63" spans="1:10" hidden="1" x14ac:dyDescent="0.35">
      <c r="A63" s="2" t="s">
        <v>20</v>
      </c>
      <c r="B63" t="s">
        <v>14</v>
      </c>
      <c r="C63">
        <v>2030</v>
      </c>
      <c r="D63" s="2" t="str">
        <f>_xlfn.CONCAT(Tabell13[[#This Row],[Kommun ]],Tabell13[[#This Row],[Scenario]],Tabell13[[#This Row],[År]])</f>
        <v>Mora EM INT2030</v>
      </c>
      <c r="E63" s="1">
        <v>100.39721031888288</v>
      </c>
      <c r="F63" s="1"/>
      <c r="G63" s="1">
        <v>77.970815189549185</v>
      </c>
      <c r="H63" s="1">
        <v>22.762661463083553</v>
      </c>
      <c r="I63" s="1">
        <v>27.017822815725282</v>
      </c>
      <c r="J63" s="1">
        <f>SUM(Tabell13[[#This Row],[Bostäder]:[Service]])</f>
        <v>228.14850978724093</v>
      </c>
    </row>
    <row r="64" spans="1:10" hidden="1" x14ac:dyDescent="0.35">
      <c r="A64" s="2" t="s">
        <v>20</v>
      </c>
      <c r="B64" t="s">
        <v>13</v>
      </c>
      <c r="C64">
        <v>2045</v>
      </c>
      <c r="D64" s="2" t="str">
        <f>_xlfn.CONCAT(Tabell13[[#This Row],[Kommun ]],Tabell13[[#This Row],[Scenario]],Tabell13[[#This Row],[År]])</f>
        <v>Mora Regional2045</v>
      </c>
      <c r="E64" s="1">
        <v>89.247350769919905</v>
      </c>
      <c r="F64" s="10">
        <v>0</v>
      </c>
      <c r="G64" s="1">
        <v>106.11795594262296</v>
      </c>
      <c r="H64" s="1">
        <v>46.192170818505339</v>
      </c>
      <c r="I64" s="1">
        <v>160.0838782242366</v>
      </c>
      <c r="J64" s="1">
        <f>SUM(Tabell13[[#This Row],[Bostäder]:[Service]])</f>
        <v>401.64135575528479</v>
      </c>
    </row>
    <row r="65" spans="1:10" hidden="1" x14ac:dyDescent="0.35">
      <c r="A65" s="2" t="s">
        <v>20</v>
      </c>
      <c r="B65" t="s">
        <v>15</v>
      </c>
      <c r="C65">
        <v>2045</v>
      </c>
      <c r="D65" s="2" t="str">
        <f>_xlfn.CONCAT(Tabell13[[#This Row],[Kommun ]],Tabell13[[#This Row],[Scenario]],Tabell13[[#This Row],[År]])</f>
        <v>Mora EM LM2045</v>
      </c>
      <c r="E65" s="1">
        <v>95.75541485901573</v>
      </c>
      <c r="F65" s="1"/>
      <c r="G65" s="1">
        <v>92.275478675717224</v>
      </c>
      <c r="H65" s="1">
        <v>73.677491703086602</v>
      </c>
      <c r="I65" s="1">
        <v>27.266195431340783</v>
      </c>
      <c r="J65" s="1">
        <f>SUM(Tabell13[[#This Row],[Bostäder]:[Service]])</f>
        <v>288.97458066916039</v>
      </c>
    </row>
    <row r="66" spans="1:10" hidden="1" x14ac:dyDescent="0.35">
      <c r="A66" s="2" t="s">
        <v>20</v>
      </c>
      <c r="B66" t="s">
        <v>14</v>
      </c>
      <c r="C66">
        <v>2045</v>
      </c>
      <c r="D66" s="2" t="str">
        <f>_xlfn.CONCAT(Tabell13[[#This Row],[Kommun ]],Tabell13[[#This Row],[Scenario]],Tabell13[[#This Row],[År]])</f>
        <v>Mora EM INT2045</v>
      </c>
      <c r="E66" s="1">
        <v>95.040952266348086</v>
      </c>
      <c r="F66" s="1">
        <v>0</v>
      </c>
      <c r="G66" s="1">
        <v>94.517081839139351</v>
      </c>
      <c r="H66" s="1">
        <v>86.829671537493269</v>
      </c>
      <c r="I66" s="1">
        <v>26.870871844329059</v>
      </c>
      <c r="J66" s="1">
        <f>SUM(Tabell13[[#This Row],[Bostäder]:[Service]])</f>
        <v>303.25857748730971</v>
      </c>
    </row>
    <row r="67" spans="1:10" hidden="1" x14ac:dyDescent="0.35">
      <c r="A67" s="2" t="s">
        <v>21</v>
      </c>
      <c r="B67" t="s">
        <v>12</v>
      </c>
      <c r="C67">
        <v>2023</v>
      </c>
      <c r="D67" s="2" t="str">
        <f>_xlfn.CONCAT(Tabell13[[#This Row],[Kommun ]],Tabell13[[#This Row],[Scenario]],Tabell13[[#This Row],[År]])</f>
        <v>Orsa KRE2023</v>
      </c>
      <c r="E67" s="1">
        <v>40.222000000000001</v>
      </c>
      <c r="F67" s="1"/>
      <c r="G67" s="1">
        <v>1.5920000000000001</v>
      </c>
      <c r="H67" s="1">
        <v>0</v>
      </c>
      <c r="I67" s="1">
        <v>25.975000000000001</v>
      </c>
      <c r="J67" s="1">
        <f>SUM(Tabell13[[#This Row],[Bostäder]:[Service]])</f>
        <v>67.789000000000001</v>
      </c>
    </row>
    <row r="68" spans="1:10" hidden="1" x14ac:dyDescent="0.35">
      <c r="A68" s="2" t="s">
        <v>21</v>
      </c>
      <c r="B68" t="s">
        <v>13</v>
      </c>
      <c r="C68">
        <v>2030</v>
      </c>
      <c r="D68" s="2" t="str">
        <f>_xlfn.CONCAT(Tabell13[[#This Row],[Kommun ]],Tabell13[[#This Row],[Scenario]],Tabell13[[#This Row],[År]])</f>
        <v>Orsa Regional2030</v>
      </c>
      <c r="E68" s="1">
        <v>37.977333510948981</v>
      </c>
      <c r="F68" s="1">
        <v>0</v>
      </c>
      <c r="G68" s="1">
        <v>2.9258709016393447</v>
      </c>
      <c r="H68" s="1">
        <v>4.9323843416370101</v>
      </c>
      <c r="I68" s="1">
        <v>42.671586855185602</v>
      </c>
      <c r="J68" s="1">
        <f>SUM(Tabell13[[#This Row],[Bostäder]:[Service]])</f>
        <v>88.507175609410936</v>
      </c>
    </row>
    <row r="69" spans="1:10" hidden="1" x14ac:dyDescent="0.35">
      <c r="A69" s="2" t="s">
        <v>21</v>
      </c>
      <c r="B69" t="s">
        <v>15</v>
      </c>
      <c r="C69">
        <v>2030</v>
      </c>
      <c r="D69" s="2" t="str">
        <f>_xlfn.CONCAT(Tabell13[[#This Row],[Kommun ]],Tabell13[[#This Row],[Scenario]],Tabell13[[#This Row],[År]])</f>
        <v>Orsa EM LM2030</v>
      </c>
      <c r="E69" s="1">
        <v>40.016048043980966</v>
      </c>
      <c r="F69" s="1">
        <v>0</v>
      </c>
      <c r="G69" s="1">
        <v>2.0943679559426234</v>
      </c>
      <c r="H69" s="1">
        <v>7.3351202629979069</v>
      </c>
      <c r="I69" s="1">
        <v>7.8656065811864107</v>
      </c>
      <c r="J69" s="1">
        <f>SUM(Tabell13[[#This Row],[Bostäder]:[Service]])</f>
        <v>57.311142844107906</v>
      </c>
    </row>
    <row r="70" spans="1:10" hidden="1" x14ac:dyDescent="0.35">
      <c r="A70" s="2" t="s">
        <v>21</v>
      </c>
      <c r="B70" t="s">
        <v>14</v>
      </c>
      <c r="C70">
        <v>2030</v>
      </c>
      <c r="D70" s="2" t="str">
        <f>_xlfn.CONCAT(Tabell13[[#This Row],[Kommun ]],Tabell13[[#This Row],[Scenario]],Tabell13[[#This Row],[År]])</f>
        <v>Orsa EM INT2030</v>
      </c>
      <c r="E70" s="1">
        <v>39.940029211383177</v>
      </c>
      <c r="F70" s="1"/>
      <c r="G70" s="1">
        <v>2.1498014856557379</v>
      </c>
      <c r="H70" s="1">
        <v>7.5875538210278517</v>
      </c>
      <c r="I70" s="1">
        <v>8.198744671407459</v>
      </c>
      <c r="J70" s="1">
        <f>SUM(Tabell13[[#This Row],[Bostäder]:[Service]])</f>
        <v>57.876129189474227</v>
      </c>
    </row>
    <row r="71" spans="1:10" hidden="1" x14ac:dyDescent="0.35">
      <c r="A71" s="2" t="s">
        <v>21</v>
      </c>
      <c r="B71" t="s">
        <v>13</v>
      </c>
      <c r="C71">
        <v>2045</v>
      </c>
      <c r="D71" s="2" t="str">
        <f>_xlfn.CONCAT(Tabell13[[#This Row],[Kommun ]],Tabell13[[#This Row],[Scenario]],Tabell13[[#This Row],[År]])</f>
        <v>Orsa Regional2045</v>
      </c>
      <c r="E71" s="1">
        <v>35.504390863724396</v>
      </c>
      <c r="F71" s="1">
        <v>0</v>
      </c>
      <c r="G71" s="1">
        <v>2.9258709016393447</v>
      </c>
      <c r="H71" s="1">
        <v>15.397390272835112</v>
      </c>
      <c r="I71" s="1">
        <v>48.578556922258329</v>
      </c>
      <c r="J71" s="1">
        <f>SUM(Tabell13[[#This Row],[Bostäder]:[Service]])</f>
        <v>102.40620896045718</v>
      </c>
    </row>
    <row r="72" spans="1:10" hidden="1" x14ac:dyDescent="0.35">
      <c r="A72" s="2" t="s">
        <v>21</v>
      </c>
      <c r="B72" t="s">
        <v>15</v>
      </c>
      <c r="C72">
        <v>2045</v>
      </c>
      <c r="D72" s="2" t="str">
        <f>_xlfn.CONCAT(Tabell13[[#This Row],[Kommun ]],Tabell13[[#This Row],[Scenario]],Tabell13[[#This Row],[År]])</f>
        <v>Orsa EM LM2045</v>
      </c>
      <c r="E72" s="1">
        <v>38.09342963285394</v>
      </c>
      <c r="F72" s="1"/>
      <c r="G72" s="1">
        <v>2.5442078637295085</v>
      </c>
      <c r="H72" s="1">
        <v>24.559163901028867</v>
      </c>
      <c r="I72" s="1">
        <v>8.2741150546056161</v>
      </c>
      <c r="J72" s="1">
        <f>SUM(Tabell13[[#This Row],[Bostäder]:[Service]])</f>
        <v>73.470916452217935</v>
      </c>
    </row>
    <row r="73" spans="1:10" hidden="1" x14ac:dyDescent="0.35">
      <c r="A73" s="2" t="s">
        <v>21</v>
      </c>
      <c r="B73" t="s">
        <v>14</v>
      </c>
      <c r="C73">
        <v>2045</v>
      </c>
      <c r="D73" s="2" t="str">
        <f>_xlfn.CONCAT(Tabell13[[#This Row],[Kommun ]],Tabell13[[#This Row],[Scenario]],Tabell13[[#This Row],[År]])</f>
        <v>Orsa EM INT2045</v>
      </c>
      <c r="E73" s="1">
        <v>37.809202045942406</v>
      </c>
      <c r="F73" s="1">
        <v>0</v>
      </c>
      <c r="G73" s="1">
        <v>2.6060130635245904</v>
      </c>
      <c r="H73" s="1">
        <v>28.943223845831092</v>
      </c>
      <c r="I73" s="1">
        <v>8.1541513856379009</v>
      </c>
      <c r="J73" s="1">
        <f>SUM(Tabell13[[#This Row],[Bostäder]:[Service]])</f>
        <v>77.512590340935986</v>
      </c>
    </row>
    <row r="74" spans="1:10" hidden="1" x14ac:dyDescent="0.35">
      <c r="A74" s="2" t="s">
        <v>22</v>
      </c>
      <c r="B74" t="s">
        <v>12</v>
      </c>
      <c r="C74">
        <v>2023</v>
      </c>
      <c r="D74" s="2" t="str">
        <f>_xlfn.CONCAT(Tabell13[[#This Row],[Kommun ]],Tabell13[[#This Row],[Scenario]],Tabell13[[#This Row],[År]])</f>
        <v>Rättvik KRE2023</v>
      </c>
      <c r="E74" s="1">
        <v>64.274000000000001</v>
      </c>
      <c r="F74" s="1"/>
      <c r="G74" s="1">
        <v>33.158000000000001</v>
      </c>
      <c r="H74" s="1">
        <v>0.47</v>
      </c>
      <c r="I74" s="1">
        <v>42.332000000000001</v>
      </c>
      <c r="J74" s="1">
        <f>SUM(Tabell13[[#This Row],[Bostäder]:[Service]])</f>
        <v>140.23400000000001</v>
      </c>
    </row>
    <row r="75" spans="1:10" hidden="1" x14ac:dyDescent="0.35">
      <c r="A75" s="2" t="s">
        <v>22</v>
      </c>
      <c r="B75" t="s">
        <v>13</v>
      </c>
      <c r="C75">
        <v>2030</v>
      </c>
      <c r="D75" s="2" t="str">
        <f>_xlfn.CONCAT(Tabell13[[#This Row],[Kommun ]],Tabell13[[#This Row],[Scenario]],Tabell13[[#This Row],[År]])</f>
        <v>Rättvik Regional2030</v>
      </c>
      <c r="E75" s="1">
        <v>60.68706514053838</v>
      </c>
      <c r="F75" s="1">
        <v>0</v>
      </c>
      <c r="G75" s="1">
        <v>60.939715676229511</v>
      </c>
      <c r="H75" s="1">
        <v>8.295373665480426</v>
      </c>
      <c r="I75" s="1">
        <v>69.54277631390633</v>
      </c>
      <c r="J75" s="1">
        <f>SUM(Tabell13[[#This Row],[Bostäder]:[Service]])</f>
        <v>199.46493079615465</v>
      </c>
    </row>
    <row r="76" spans="1:10" hidden="1" x14ac:dyDescent="0.35">
      <c r="A76" s="2" t="s">
        <v>22</v>
      </c>
      <c r="B76" t="s">
        <v>15</v>
      </c>
      <c r="C76">
        <v>2030</v>
      </c>
      <c r="D76" s="2" t="str">
        <f>_xlfn.CONCAT(Tabell13[[#This Row],[Kommun ]],Tabell13[[#This Row],[Scenario]],Tabell13[[#This Row],[År]])</f>
        <v>Rättvik EM LM2030</v>
      </c>
      <c r="E76" s="1">
        <v>63.944892645289464</v>
      </c>
      <c r="F76" s="1">
        <v>0</v>
      </c>
      <c r="G76" s="1">
        <v>43.62126424820697</v>
      </c>
      <c r="H76" s="1">
        <v>12.336338624132843</v>
      </c>
      <c r="I76" s="1">
        <v>12.818743322224568</v>
      </c>
      <c r="J76" s="1">
        <f>SUM(Tabell13[[#This Row],[Bostäder]:[Service]])</f>
        <v>132.72123883985387</v>
      </c>
    </row>
    <row r="77" spans="1:10" hidden="1" x14ac:dyDescent="0.35">
      <c r="A77" s="2" t="s">
        <v>22</v>
      </c>
      <c r="B77" t="s">
        <v>14</v>
      </c>
      <c r="C77">
        <v>2030</v>
      </c>
      <c r="D77" s="2" t="str">
        <f>_xlfn.CONCAT(Tabell13[[#This Row],[Kommun ]],Tabell13[[#This Row],[Scenario]],Tabell13[[#This Row],[År]])</f>
        <v>Rättvik EM INT2030</v>
      </c>
      <c r="E77" s="1">
        <v>63.823415979624151</v>
      </c>
      <c r="F77" s="1"/>
      <c r="G77" s="1">
        <v>44.775827676741805</v>
      </c>
      <c r="H77" s="1">
        <v>12.760885971728658</v>
      </c>
      <c r="I77" s="1">
        <v>13.361665425602331</v>
      </c>
      <c r="J77" s="1">
        <f>SUM(Tabell13[[#This Row],[Bostäder]:[Service]])</f>
        <v>134.72179505369695</v>
      </c>
    </row>
    <row r="78" spans="1:10" hidden="1" x14ac:dyDescent="0.35">
      <c r="A78" s="2" t="s">
        <v>22</v>
      </c>
      <c r="B78" t="s">
        <v>13</v>
      </c>
      <c r="C78">
        <v>2045</v>
      </c>
      <c r="D78" s="2" t="str">
        <f>_xlfn.CONCAT(Tabell13[[#This Row],[Kommun ]],Tabell13[[#This Row],[Scenario]],Tabell13[[#This Row],[År]])</f>
        <v>Rättvik Regional2045</v>
      </c>
      <c r="E78" s="1">
        <v>56.73534927092193</v>
      </c>
      <c r="F78" s="1">
        <v>0</v>
      </c>
      <c r="G78" s="1">
        <v>60.939715676229511</v>
      </c>
      <c r="H78" s="1">
        <v>25.895610913404507</v>
      </c>
      <c r="I78" s="1">
        <v>79.169488802041954</v>
      </c>
      <c r="J78" s="1">
        <f>SUM(Tabell13[[#This Row],[Bostäder]:[Service]])</f>
        <v>222.74016466259792</v>
      </c>
    </row>
    <row r="79" spans="1:10" hidden="1" x14ac:dyDescent="0.35">
      <c r="A79" s="2" t="s">
        <v>22</v>
      </c>
      <c r="B79" t="s">
        <v>15</v>
      </c>
      <c r="C79">
        <v>2045</v>
      </c>
      <c r="D79" s="2" t="str">
        <f>_xlfn.CONCAT(Tabell13[[#This Row],[Kommun ]],Tabell13[[#This Row],[Scenario]],Tabell13[[#This Row],[År]])</f>
        <v>Rättvik EM LM2045</v>
      </c>
      <c r="E79" s="1">
        <v>60.872584561236494</v>
      </c>
      <c r="F79" s="1"/>
      <c r="G79" s="1">
        <v>52.990480116547133</v>
      </c>
      <c r="H79" s="1">
        <v>41.304048379003092</v>
      </c>
      <c r="I79" s="1">
        <v>13.484498113246005</v>
      </c>
      <c r="J79" s="1">
        <f>SUM(Tabell13[[#This Row],[Bostäder]:[Service]])</f>
        <v>168.65161117003271</v>
      </c>
    </row>
    <row r="80" spans="1:10" ht="18" hidden="1" customHeight="1" x14ac:dyDescent="0.35">
      <c r="A80" s="2" t="s">
        <v>22</v>
      </c>
      <c r="B80" t="s">
        <v>14</v>
      </c>
      <c r="C80">
        <v>2045</v>
      </c>
      <c r="D80" s="2" t="str">
        <f>_xlfn.CONCAT(Tabell13[[#This Row],[Kommun ]],Tabell13[[#This Row],[Scenario]],Tabell13[[#This Row],[År]])</f>
        <v>Rättvik EM INT2045</v>
      </c>
      <c r="E80" s="1">
        <v>60.418394219603755</v>
      </c>
      <c r="F80" s="1">
        <v>0</v>
      </c>
      <c r="G80" s="1">
        <v>54.277751985143446</v>
      </c>
      <c r="H80" s="1">
        <v>48.677240104352286</v>
      </c>
      <c r="I80" s="1">
        <v>13.288990816432094</v>
      </c>
      <c r="J80" s="1">
        <f>SUM(Tabell13[[#This Row],[Bostäder]:[Service]])</f>
        <v>176.66237712553158</v>
      </c>
    </row>
    <row r="81" spans="1:10" hidden="1" x14ac:dyDescent="0.35">
      <c r="A81" s="2" t="s">
        <v>23</v>
      </c>
      <c r="B81" t="s">
        <v>12</v>
      </c>
      <c r="C81">
        <v>2023</v>
      </c>
      <c r="D81" s="2" t="str">
        <f>_xlfn.CONCAT(Tabell13[[#This Row],[Kommun ]],Tabell13[[#This Row],[Scenario]],Tabell13[[#This Row],[År]])</f>
        <v>Smedjebacken KRE2023</v>
      </c>
      <c r="E81" s="1">
        <v>60.436</v>
      </c>
      <c r="F81" s="1"/>
      <c r="G81" s="1">
        <v>200.452</v>
      </c>
      <c r="H81" s="1">
        <v>0.52</v>
      </c>
      <c r="I81" s="1">
        <v>38.558999999999997</v>
      </c>
      <c r="J81" s="1">
        <f>SUM(Tabell13[[#This Row],[Bostäder]:[Service]])</f>
        <v>299.96699999999998</v>
      </c>
    </row>
    <row r="82" spans="1:10" hidden="1" x14ac:dyDescent="0.35">
      <c r="A82" s="2" t="s">
        <v>23</v>
      </c>
      <c r="B82" t="s">
        <v>13</v>
      </c>
      <c r="C82">
        <v>2030</v>
      </c>
      <c r="D82" s="2" t="str">
        <f>_xlfn.CONCAT(Tabell13[[#This Row],[Kommun ]],Tabell13[[#This Row],[Scenario]],Tabell13[[#This Row],[År]])</f>
        <v>Smedjebacken Regional2030</v>
      </c>
      <c r="E82" s="1">
        <v>57.063252152247834</v>
      </c>
      <c r="F82" s="1">
        <v>933</v>
      </c>
      <c r="G82" s="1">
        <v>368.40243340163937</v>
      </c>
      <c r="H82" s="1">
        <v>7.5106761565836297</v>
      </c>
      <c r="I82" s="1">
        <v>63.344512706413923</v>
      </c>
      <c r="J82" s="1">
        <f>SUM(Tabell13[[#This Row],[Bostäder]:[Service]])</f>
        <v>1429.3208744168849</v>
      </c>
    </row>
    <row r="83" spans="1:10" hidden="1" x14ac:dyDescent="0.35">
      <c r="A83" s="2" t="s">
        <v>23</v>
      </c>
      <c r="B83" t="s">
        <v>15</v>
      </c>
      <c r="C83">
        <v>2030</v>
      </c>
      <c r="D83" s="2" t="str">
        <f>_xlfn.CONCAT(Tabell13[[#This Row],[Kommun ]],Tabell13[[#This Row],[Scenario]],Tabell13[[#This Row],[År]])</f>
        <v>Smedjebacken EM LM2030</v>
      </c>
      <c r="E83" s="1">
        <v>60.126544666750377</v>
      </c>
      <c r="F83" s="1">
        <v>0</v>
      </c>
      <c r="G83" s="1">
        <v>263.70618436219263</v>
      </c>
      <c r="H83" s="1">
        <v>11.169387673201358</v>
      </c>
      <c r="I83" s="1">
        <v>11.6762242219044</v>
      </c>
      <c r="J83" s="1">
        <f>SUM(Tabell13[[#This Row],[Bostäder]:[Service]])</f>
        <v>346.67834092404877</v>
      </c>
    </row>
    <row r="84" spans="1:10" hidden="1" x14ac:dyDescent="0.35">
      <c r="A84" s="2" t="s">
        <v>23</v>
      </c>
      <c r="B84" t="s">
        <v>14</v>
      </c>
      <c r="C84">
        <v>2030</v>
      </c>
      <c r="D84" s="2" t="str">
        <f>_xlfn.CONCAT(Tabell13[[#This Row],[Kommun ]],Tabell13[[#This Row],[Scenario]],Tabell13[[#This Row],[År]])</f>
        <v>Smedjebacken EM INT2030</v>
      </c>
      <c r="E84" s="1">
        <v>60.012321749767629</v>
      </c>
      <c r="F84" s="1">
        <v>933</v>
      </c>
      <c r="G84" s="1">
        <v>270.68593429815576</v>
      </c>
      <c r="H84" s="1">
        <v>11.553775136565138</v>
      </c>
      <c r="I84" s="1">
        <v>12.170756334352269</v>
      </c>
      <c r="J84" s="1">
        <f>SUM(Tabell13[[#This Row],[Bostäder]:[Service]])</f>
        <v>1287.4227875188406</v>
      </c>
    </row>
    <row r="85" spans="1:10" hidden="1" x14ac:dyDescent="0.35">
      <c r="A85" s="2" t="s">
        <v>23</v>
      </c>
      <c r="B85" t="s">
        <v>13</v>
      </c>
      <c r="C85">
        <v>2045</v>
      </c>
      <c r="D85" s="2" t="str">
        <f>_xlfn.CONCAT(Tabell13[[#This Row],[Kommun ]],Tabell13[[#This Row],[Scenario]],Tabell13[[#This Row],[År]])</f>
        <v>Smedjebacken Regional2045</v>
      </c>
      <c r="E85" s="1">
        <v>53.347505500473552</v>
      </c>
      <c r="F85" s="1">
        <v>933</v>
      </c>
      <c r="G85" s="1">
        <v>368.40243340163937</v>
      </c>
      <c r="H85" s="1">
        <v>23.446026097271648</v>
      </c>
      <c r="I85" s="1">
        <v>72.113207944768391</v>
      </c>
      <c r="J85" s="1">
        <f>SUM(Tabell13[[#This Row],[Bostäder]:[Service]])</f>
        <v>1450.309172944153</v>
      </c>
    </row>
    <row r="86" spans="1:10" hidden="1" x14ac:dyDescent="0.35">
      <c r="A86" s="2" t="s">
        <v>23</v>
      </c>
      <c r="B86" t="s">
        <v>15</v>
      </c>
      <c r="C86">
        <v>2045</v>
      </c>
      <c r="D86" s="2" t="str">
        <f>_xlfn.CONCAT(Tabell13[[#This Row],[Kommun ]],Tabell13[[#This Row],[Scenario]],Tabell13[[#This Row],[År]])</f>
        <v>Smedjebacken EM LM2045</v>
      </c>
      <c r="E86" s="1">
        <v>57.237693632617983</v>
      </c>
      <c r="F86" s="1">
        <v>0</v>
      </c>
      <c r="G86" s="1">
        <v>320.34645395747953</v>
      </c>
      <c r="H86" s="1">
        <v>37.39690866747577</v>
      </c>
      <c r="I86" s="1">
        <v>12.282641092994723</v>
      </c>
      <c r="J86" s="1">
        <f>SUM(Tabell13[[#This Row],[Bostäder]:[Service]])</f>
        <v>427.26369735056801</v>
      </c>
    </row>
    <row r="87" spans="1:10" hidden="1" x14ac:dyDescent="0.35">
      <c r="A87" s="2" t="s">
        <v>23</v>
      </c>
      <c r="B87" t="s">
        <v>14</v>
      </c>
      <c r="C87">
        <v>2045</v>
      </c>
      <c r="D87" s="2" t="str">
        <f>_xlfn.CONCAT(Tabell13[[#This Row],[Kommun ]],Tabell13[[#This Row],[Scenario]],Tabell13[[#This Row],[År]])</f>
        <v>Smedjebacken EM INT2045</v>
      </c>
      <c r="E87" s="1">
        <v>56.81062440576239</v>
      </c>
      <c r="F87" s="1">
        <v>933</v>
      </c>
      <c r="G87" s="1">
        <v>328.12847400102464</v>
      </c>
      <c r="H87" s="1">
        <v>44.072636310697341</v>
      </c>
      <c r="I87" s="1">
        <v>12.104559125267057</v>
      </c>
      <c r="J87" s="1">
        <f>SUM(Tabell13[[#This Row],[Bostäder]:[Service]])</f>
        <v>1374.1162938427515</v>
      </c>
    </row>
    <row r="88" spans="1:10" hidden="1" x14ac:dyDescent="0.35">
      <c r="A88" s="2" t="s">
        <v>24</v>
      </c>
      <c r="B88" t="s">
        <v>12</v>
      </c>
      <c r="C88">
        <v>2023</v>
      </c>
      <c r="D88" s="2" t="str">
        <f>_xlfn.CONCAT(Tabell13[[#This Row],[Kommun ]],Tabell13[[#This Row],[Scenario]],Tabell13[[#This Row],[År]])</f>
        <v>Säter KRE2023</v>
      </c>
      <c r="E88" s="1">
        <v>40.731000000000002</v>
      </c>
      <c r="F88" s="1"/>
      <c r="G88" s="1">
        <v>13.749000000000001</v>
      </c>
      <c r="H88" s="1">
        <v>0.28000000000000003</v>
      </c>
      <c r="I88" s="1">
        <v>33.505000000000003</v>
      </c>
      <c r="J88" s="1">
        <f>SUM(Tabell13[[#This Row],[Bostäder]:[Service]])</f>
        <v>88.265000000000015</v>
      </c>
    </row>
    <row r="89" spans="1:10" hidden="1" x14ac:dyDescent="0.35">
      <c r="A89" s="2" t="s">
        <v>24</v>
      </c>
      <c r="B89" t="s">
        <v>13</v>
      </c>
      <c r="C89">
        <v>2030</v>
      </c>
      <c r="D89" s="2" t="str">
        <f>_xlfn.CONCAT(Tabell13[[#This Row],[Kommun ]],Tabell13[[#This Row],[Scenario]],Tabell13[[#This Row],[År]])</f>
        <v>Säter Regional2030</v>
      </c>
      <c r="E89" s="1">
        <v>38.457927781673284</v>
      </c>
      <c r="F89" s="1">
        <v>0</v>
      </c>
      <c r="G89" s="1">
        <v>25.26871798155738</v>
      </c>
      <c r="H89" s="1">
        <v>7.8469750889679712</v>
      </c>
      <c r="I89" s="1">
        <v>55.041829358344323</v>
      </c>
      <c r="J89" s="1">
        <f>SUM(Tabell13[[#This Row],[Bostäder]:[Service]])</f>
        <v>126.61545021054295</v>
      </c>
    </row>
    <row r="90" spans="1:10" hidden="1" x14ac:dyDescent="0.35">
      <c r="A90" s="2" t="s">
        <v>24</v>
      </c>
      <c r="B90" t="s">
        <v>15</v>
      </c>
      <c r="C90">
        <v>2030</v>
      </c>
      <c r="D90" s="2" t="str">
        <f>_xlfn.CONCAT(Tabell13[[#This Row],[Kommun ]],Tabell13[[#This Row],[Scenario]],Tabell13[[#This Row],[År]])</f>
        <v>Säter EM LM2030</v>
      </c>
      <c r="E90" s="1">
        <v>40.522441770160334</v>
      </c>
      <c r="F90" s="1">
        <v>0</v>
      </c>
      <c r="G90" s="1">
        <v>18.087603659707995</v>
      </c>
      <c r="H90" s="1">
        <v>11.669509509314851</v>
      </c>
      <c r="I90" s="1">
        <v>10.145799749861434</v>
      </c>
      <c r="J90" s="1">
        <f>SUM(Tabell13[[#This Row],[Bostäder]:[Service]])</f>
        <v>80.425354689044624</v>
      </c>
    </row>
    <row r="91" spans="1:10" hidden="1" x14ac:dyDescent="0.35">
      <c r="A91" s="2" t="s">
        <v>24</v>
      </c>
      <c r="B91" t="s">
        <v>14</v>
      </c>
      <c r="C91">
        <v>2030</v>
      </c>
      <c r="D91" s="2" t="str">
        <f>_xlfn.CONCAT(Tabell13[[#This Row],[Kommun ]],Tabell13[[#This Row],[Scenario]],Tabell13[[#This Row],[År]])</f>
        <v>Säter EM INT2030</v>
      </c>
      <c r="E91" s="1">
        <v>40.445460937020741</v>
      </c>
      <c r="F91" s="1"/>
      <c r="G91" s="1">
        <v>18.566344614497954</v>
      </c>
      <c r="H91" s="1">
        <v>12.071108351635218</v>
      </c>
      <c r="I91" s="1">
        <v>10.575512616573896</v>
      </c>
      <c r="J91" s="1">
        <f>SUM(Tabell13[[#This Row],[Bostäder]:[Service]])</f>
        <v>81.658426519727811</v>
      </c>
    </row>
    <row r="92" spans="1:10" hidden="1" x14ac:dyDescent="0.35">
      <c r="A92" s="2" t="s">
        <v>24</v>
      </c>
      <c r="B92" t="s">
        <v>13</v>
      </c>
      <c r="C92">
        <v>2045</v>
      </c>
      <c r="D92" s="2" t="str">
        <f>_xlfn.CONCAT(Tabell13[[#This Row],[Kommun ]],Tabell13[[#This Row],[Scenario]],Tabell13[[#This Row],[År]])</f>
        <v>Säter Regional2045</v>
      </c>
      <c r="E92" s="1">
        <v>35.953690623796888</v>
      </c>
      <c r="F92" s="1">
        <v>0</v>
      </c>
      <c r="G92" s="1">
        <v>25.26871798155738</v>
      </c>
      <c r="H92" s="1">
        <v>24.495848161328588</v>
      </c>
      <c r="I92" s="1">
        <v>62.661195367863925</v>
      </c>
      <c r="J92" s="1">
        <f>SUM(Tabell13[[#This Row],[Bostäder]:[Service]])</f>
        <v>148.3794521345468</v>
      </c>
    </row>
    <row r="93" spans="1:10" hidden="1" x14ac:dyDescent="0.35">
      <c r="A93" s="2" t="s">
        <v>24</v>
      </c>
      <c r="B93" t="s">
        <v>15</v>
      </c>
      <c r="C93">
        <v>2045</v>
      </c>
      <c r="D93" s="2" t="str">
        <f>_xlfn.CONCAT(Tabell13[[#This Row],[Kommun ]],Tabell13[[#This Row],[Scenario]],Tabell13[[#This Row],[År]])</f>
        <v>Säter EM LM2045</v>
      </c>
      <c r="E93" s="1">
        <v>38.575493072840089</v>
      </c>
      <c r="F93" s="1"/>
      <c r="G93" s="1">
        <v>21.972558993980535</v>
      </c>
      <c r="H93" s="1">
        <v>39.071397115273193</v>
      </c>
      <c r="I93" s="1">
        <v>10.67273243135943</v>
      </c>
      <c r="J93" s="1">
        <f>SUM(Tabell13[[#This Row],[Bostäder]:[Service]])</f>
        <v>110.29218161345325</v>
      </c>
    </row>
    <row r="94" spans="1:10" hidden="1" x14ac:dyDescent="0.35">
      <c r="A94" s="2" t="s">
        <v>24</v>
      </c>
      <c r="B94" t="s">
        <v>14</v>
      </c>
      <c r="C94">
        <v>2045</v>
      </c>
      <c r="D94" s="2" t="str">
        <f>_xlfn.CONCAT(Tabell13[[#This Row],[Kommun ]],Tabell13[[#This Row],[Scenario]],Tabell13[[#This Row],[År]])</f>
        <v>Säter EM INT2045</v>
      </c>
      <c r="E94" s="1">
        <v>38.287668652311673</v>
      </c>
      <c r="F94" s="1">
        <v>0</v>
      </c>
      <c r="G94" s="1">
        <v>22.506327644723363</v>
      </c>
      <c r="H94" s="1">
        <v>46.04603793654946</v>
      </c>
      <c r="I94" s="1">
        <v>10.517991999068254</v>
      </c>
      <c r="J94" s="1">
        <f>SUM(Tabell13[[#This Row],[Bostäder]:[Service]])</f>
        <v>117.35802623265276</v>
      </c>
    </row>
    <row r="95" spans="1:10" hidden="1" x14ac:dyDescent="0.35">
      <c r="A95" s="2" t="s">
        <v>25</v>
      </c>
      <c r="B95" t="s">
        <v>12</v>
      </c>
      <c r="C95">
        <v>2023</v>
      </c>
      <c r="D95" s="2" t="str">
        <f>_xlfn.CONCAT(Tabell13[[#This Row],[Kommun ]],Tabell13[[#This Row],[Scenario]],Tabell13[[#This Row],[År]])</f>
        <v>Vansbro KRE2023</v>
      </c>
      <c r="E95" s="1">
        <v>35.878999999999998</v>
      </c>
      <c r="F95" s="1"/>
      <c r="G95" s="1">
        <v>27.465</v>
      </c>
      <c r="H95" s="1">
        <v>0</v>
      </c>
      <c r="I95" s="1">
        <v>23.577999999999999</v>
      </c>
      <c r="J95" s="1">
        <f>SUM(Tabell13[[#This Row],[Bostäder]:[Service]])</f>
        <v>86.921999999999997</v>
      </c>
    </row>
    <row r="96" spans="1:10" hidden="1" x14ac:dyDescent="0.35">
      <c r="A96" s="2" t="s">
        <v>25</v>
      </c>
      <c r="B96" t="s">
        <v>13</v>
      </c>
      <c r="C96">
        <v>2030</v>
      </c>
      <c r="D96" s="2" t="str">
        <f>_xlfn.CONCAT(Tabell13[[#This Row],[Kommun ]],Tabell13[[#This Row],[Scenario]],Tabell13[[#This Row],[År]])</f>
        <v>Vansbro Regional2030</v>
      </c>
      <c r="E96" s="1">
        <v>33.876703024199152</v>
      </c>
      <c r="F96" s="1">
        <v>0</v>
      </c>
      <c r="G96" s="1">
        <v>50.476786629098363</v>
      </c>
      <c r="H96" s="1">
        <v>4.9323843416370101</v>
      </c>
      <c r="I96" s="1">
        <v>38.733808464737869</v>
      </c>
      <c r="J96" s="1">
        <f>SUM(Tabell13[[#This Row],[Bostäder]:[Service]])</f>
        <v>128.0196824596724</v>
      </c>
    </row>
    <row r="97" spans="1:10" hidden="1" x14ac:dyDescent="0.35">
      <c r="A97" s="2" t="s">
        <v>25</v>
      </c>
      <c r="B97" t="s">
        <v>15</v>
      </c>
      <c r="C97">
        <v>2030</v>
      </c>
      <c r="D97" s="2" t="str">
        <f>_xlfn.CONCAT(Tabell13[[#This Row],[Kommun ]],Tabell13[[#This Row],[Scenario]],Tabell13[[#This Row],[År]])</f>
        <v>Vansbro EM LM2030</v>
      </c>
      <c r="E97" s="1">
        <v>35.695285857739371</v>
      </c>
      <c r="F97" s="1">
        <v>0</v>
      </c>
      <c r="G97" s="1">
        <v>36.131793913294061</v>
      </c>
      <c r="H97" s="1">
        <v>7.3351202629979069</v>
      </c>
      <c r="I97" s="1">
        <v>7.1397602298830867</v>
      </c>
      <c r="J97" s="1">
        <f>SUM(Tabell13[[#This Row],[Bostäder]:[Service]])</f>
        <v>86.30196026391441</v>
      </c>
    </row>
    <row r="98" spans="1:10" hidden="1" x14ac:dyDescent="0.35">
      <c r="A98" s="2" t="s">
        <v>25</v>
      </c>
      <c r="B98" t="s">
        <v>14</v>
      </c>
      <c r="C98">
        <v>2030</v>
      </c>
      <c r="D98" s="2" t="str">
        <f>_xlfn.CONCAT(Tabell13[[#This Row],[Kommun ]],Tabell13[[#This Row],[Scenario]],Tabell13[[#This Row],[År]])</f>
        <v>Vansbro EM INT2030</v>
      </c>
      <c r="E98" s="1">
        <v>35.627475214440281</v>
      </c>
      <c r="F98" s="1"/>
      <c r="G98" s="1">
        <v>37.088126761014344</v>
      </c>
      <c r="H98" s="1">
        <v>7.5875538210278517</v>
      </c>
      <c r="I98" s="1">
        <v>7.4421559908544799</v>
      </c>
      <c r="J98" s="1">
        <f>SUM(Tabell13[[#This Row],[Bostäder]:[Service]])</f>
        <v>87.745311787336959</v>
      </c>
    </row>
    <row r="99" spans="1:10" hidden="1" x14ac:dyDescent="0.35">
      <c r="A99" s="2" t="s">
        <v>25</v>
      </c>
      <c r="B99" t="s">
        <v>13</v>
      </c>
      <c r="C99">
        <v>2045</v>
      </c>
      <c r="D99" s="2" t="str">
        <f>_xlfn.CONCAT(Tabell13[[#This Row],[Kommun ]],Tabell13[[#This Row],[Scenario]],Tabell13[[#This Row],[År]])</f>
        <v>Vansbro Regional2045</v>
      </c>
      <c r="E99" s="1">
        <v>31.670778176111767</v>
      </c>
      <c r="F99" s="1">
        <v>0</v>
      </c>
      <c r="G99" s="1">
        <v>50.476786629098363</v>
      </c>
      <c r="H99" s="1">
        <v>15.397390272835112</v>
      </c>
      <c r="I99" s="1">
        <v>44.095677193955986</v>
      </c>
      <c r="J99" s="1">
        <f>SUM(Tabell13[[#This Row],[Bostäder]:[Service]])</f>
        <v>141.64063227200123</v>
      </c>
    </row>
    <row r="100" spans="1:10" hidden="1" x14ac:dyDescent="0.35">
      <c r="A100" s="2" t="s">
        <v>25</v>
      </c>
      <c r="B100" t="s">
        <v>15</v>
      </c>
      <c r="C100">
        <v>2045</v>
      </c>
      <c r="D100" s="2" t="str">
        <f>_xlfn.CONCAT(Tabell13[[#This Row],[Kommun ]],Tabell13[[#This Row],[Scenario]],Tabell13[[#This Row],[År]])</f>
        <v>Vansbro EM LM2045</v>
      </c>
      <c r="E100" s="1">
        <v>33.980263582048792</v>
      </c>
      <c r="F100" s="1"/>
      <c r="G100" s="1">
        <v>43.892380010886271</v>
      </c>
      <c r="H100" s="1">
        <v>24.559163901028867</v>
      </c>
      <c r="I100" s="1">
        <v>7.510571116746533</v>
      </c>
      <c r="J100" s="1">
        <f>SUM(Tabell13[[#This Row],[Bostäder]:[Service]])</f>
        <v>109.94237861071046</v>
      </c>
    </row>
    <row r="101" spans="1:10" hidden="1" x14ac:dyDescent="0.35">
      <c r="A101" s="2" t="s">
        <v>25</v>
      </c>
      <c r="B101" t="s">
        <v>14</v>
      </c>
      <c r="C101">
        <v>2045</v>
      </c>
      <c r="D101" s="2" t="str">
        <f>_xlfn.CONCAT(Tabell13[[#This Row],[Kommun ]],Tabell13[[#This Row],[Scenario]],Tabell13[[#This Row],[År]])</f>
        <v>Vansbro EM INT2045</v>
      </c>
      <c r="E101" s="1">
        <v>33.72672567764824</v>
      </c>
      <c r="F101" s="1">
        <v>0</v>
      </c>
      <c r="G101" s="1">
        <v>44.958636174436478</v>
      </c>
      <c r="H101" s="1">
        <v>28.943223845831092</v>
      </c>
      <c r="I101" s="1">
        <v>7.4016778198487163</v>
      </c>
      <c r="J101" s="1">
        <f>SUM(Tabell13[[#This Row],[Bostäder]:[Service]])</f>
        <v>115.03026351776452</v>
      </c>
    </row>
    <row r="102" spans="1:10" x14ac:dyDescent="0.35">
      <c r="A102" s="2" t="s">
        <v>26</v>
      </c>
      <c r="B102" t="s">
        <v>12</v>
      </c>
      <c r="C102">
        <v>2023</v>
      </c>
      <c r="D102" s="2" t="str">
        <f>_xlfn.CONCAT(Tabell13[[#This Row],[Kommun ]],Tabell13[[#This Row],[Scenario]],Tabell13[[#This Row],[År]])</f>
        <v>Älvdalen KRE2023</v>
      </c>
      <c r="E102" s="1">
        <v>70.411000000000001</v>
      </c>
      <c r="F102" s="1"/>
      <c r="G102" s="1">
        <v>32.286999999999999</v>
      </c>
      <c r="H102" s="1">
        <v>0.05</v>
      </c>
      <c r="I102" s="1">
        <v>71.671999999999997</v>
      </c>
      <c r="J102" s="1">
        <f>SUM(Tabell13[[#This Row],[Bostäder]:[Service]])</f>
        <v>174.42000000000002</v>
      </c>
    </row>
    <row r="103" spans="1:10" x14ac:dyDescent="0.35">
      <c r="A103" s="2" t="s">
        <v>26</v>
      </c>
      <c r="B103" t="s">
        <v>13</v>
      </c>
      <c r="C103">
        <v>2030</v>
      </c>
      <c r="D103" s="2" t="str">
        <f>_xlfn.CONCAT(Tabell13[[#This Row],[Kommun ]],Tabell13[[#This Row],[Scenario]],Tabell13[[#This Row],[År]])</f>
        <v>Älvdalen Regional2030</v>
      </c>
      <c r="E103" s="1">
        <v>66.481577988151471</v>
      </c>
      <c r="F103" s="1"/>
      <c r="G103" s="1">
        <v>59.33894082991803</v>
      </c>
      <c r="H103" s="1">
        <v>5.3807829181494657</v>
      </c>
      <c r="I103" s="1">
        <v>117.74236662501875</v>
      </c>
      <c r="J103" s="1">
        <f>SUM(Tabell13[[#This Row],[Bostäder]:[Service]])</f>
        <v>248.94366836123771</v>
      </c>
    </row>
    <row r="104" spans="1:10" x14ac:dyDescent="0.35">
      <c r="A104" s="2" t="s">
        <v>26</v>
      </c>
      <c r="B104" t="s">
        <v>15</v>
      </c>
      <c r="C104">
        <v>2030</v>
      </c>
      <c r="D104" s="2" t="str">
        <f>_xlfn.CONCAT(Tabell13[[#This Row],[Kommun ]],Tabell13[[#This Row],[Scenario]],Tabell13[[#This Row],[År]])</f>
        <v>Älvdalen EM LM2030</v>
      </c>
      <c r="E104" s="1">
        <v>70.05046886839898</v>
      </c>
      <c r="F104" s="1">
        <v>0</v>
      </c>
      <c r="G104" s="1">
        <v>42.475413438140365</v>
      </c>
      <c r="H104" s="1">
        <v>8.0019493778158974</v>
      </c>
      <c r="I104" s="1">
        <v>21.703320688615683</v>
      </c>
      <c r="J104" s="1">
        <f>SUM(Tabell13[[#This Row],[Bostäder]:[Service]])</f>
        <v>142.23115237297094</v>
      </c>
    </row>
    <row r="105" spans="1:10" x14ac:dyDescent="0.35">
      <c r="A105" s="2" t="s">
        <v>26</v>
      </c>
      <c r="B105" t="s">
        <v>14</v>
      </c>
      <c r="C105">
        <v>2030</v>
      </c>
      <c r="D105" s="2" t="str">
        <f>_xlfn.CONCAT(Tabell13[[#This Row],[Kommun ]],Tabell13[[#This Row],[Scenario]],Tabell13[[#This Row],[År]])</f>
        <v>Älvdalen EM INT2030</v>
      </c>
      <c r="E105" s="1">
        <v>69.917393386770954</v>
      </c>
      <c r="F105" s="1"/>
      <c r="G105" s="1">
        <v>43.599648597592207</v>
      </c>
      <c r="H105" s="1">
        <v>8.2773314411212926</v>
      </c>
      <c r="I105" s="1">
        <v>22.622538136250828</v>
      </c>
      <c r="J105" s="1">
        <f>SUM(Tabell13[[#This Row],[Bostäder]:[Service]])</f>
        <v>144.41691156173528</v>
      </c>
    </row>
    <row r="106" spans="1:10" x14ac:dyDescent="0.35">
      <c r="A106" s="2" t="s">
        <v>26</v>
      </c>
      <c r="B106" t="s">
        <v>13</v>
      </c>
      <c r="C106">
        <v>2045</v>
      </c>
      <c r="D106" s="2" t="str">
        <f>_xlfn.CONCAT(Tabell13[[#This Row],[Kommun ]],Tabell13[[#This Row],[Scenario]],Tabell13[[#This Row],[År]])</f>
        <v>Älvdalen Regional2045</v>
      </c>
      <c r="E106" s="1">
        <v>62.152545002876494</v>
      </c>
      <c r="F106" s="1">
        <v>0</v>
      </c>
      <c r="G106" s="1">
        <v>59.33894082991803</v>
      </c>
      <c r="H106" s="1">
        <v>16.797153024911029</v>
      </c>
      <c r="I106" s="1">
        <v>134.0412832235649</v>
      </c>
      <c r="J106" s="1">
        <f>SUM(Tabell13[[#This Row],[Bostäder]:[Service]])</f>
        <v>272.32992208127047</v>
      </c>
    </row>
    <row r="107" spans="1:10" x14ac:dyDescent="0.35">
      <c r="A107" s="2" t="s">
        <v>26</v>
      </c>
      <c r="B107" t="s">
        <v>15</v>
      </c>
      <c r="C107">
        <v>2045</v>
      </c>
      <c r="D107" s="2" t="str">
        <f>_xlfn.CONCAT(Tabell13[[#This Row],[Kommun ]],Tabell13[[#This Row],[Scenario]],Tabell13[[#This Row],[År]])</f>
        <v>Älvdalen EM LM2045</v>
      </c>
      <c r="E107" s="1">
        <v>66.684811145116569</v>
      </c>
      <c r="F107" s="1"/>
      <c r="G107" s="1">
        <v>51.598517145876023</v>
      </c>
      <c r="H107" s="1">
        <v>26.791815164758763</v>
      </c>
      <c r="I107" s="1">
        <v>22.83050526250986</v>
      </c>
      <c r="J107" s="1">
        <f>SUM(Tabell13[[#This Row],[Bostäder]:[Service]])</f>
        <v>167.9056487182612</v>
      </c>
    </row>
    <row r="108" spans="1:10" x14ac:dyDescent="0.35">
      <c r="A108" s="2" t="s">
        <v>26</v>
      </c>
      <c r="B108" t="s">
        <v>14</v>
      </c>
      <c r="C108">
        <v>2045</v>
      </c>
      <c r="D108" s="2" t="str">
        <f>_xlfn.CONCAT(Tabell13[[#This Row],[Kommun ]],Tabell13[[#This Row],[Scenario]],Tabell13[[#This Row],[År]])</f>
        <v>Älvdalen EM INT2045</v>
      </c>
      <c r="E108" s="1">
        <v>66.187253872429281</v>
      </c>
      <c r="F108" s="1">
        <v>0</v>
      </c>
      <c r="G108" s="1">
        <v>52.851974737448764</v>
      </c>
      <c r="H108" s="1">
        <v>31.574426013633918</v>
      </c>
      <c r="I108" s="1">
        <v>22.499493286292186</v>
      </c>
      <c r="J108" s="1">
        <f>SUM(Tabell13[[#This Row],[Bostäder]:[Service]])</f>
        <v>173.11314790980416</v>
      </c>
    </row>
    <row r="109" spans="1:10" x14ac:dyDescent="0.35">
      <c r="A109" s="17" t="str">
        <f>Framtidsscenarion!$D$25</f>
        <v xml:space="preserve">Leksand </v>
      </c>
      <c r="B109" s="16" t="s">
        <v>42</v>
      </c>
      <c r="C109" s="16">
        <v>2030</v>
      </c>
      <c r="D109" s="17" t="str">
        <f>_xlfn.CONCAT(Tabell13[[#This Row],[Kommun ]],Tabell13[[#This Row],[Scenario]],Tabell13[[#This Row],[År]])</f>
        <v>Leksand Lägsta2030</v>
      </c>
      <c r="E109" s="19">
        <f>Framtidsscenarion!D28</f>
        <v>40</v>
      </c>
      <c r="F109" s="19">
        <f>Framtidsscenarion!E28</f>
        <v>40</v>
      </c>
      <c r="G109" s="19">
        <f>Framtidsscenarion!F28</f>
        <v>40</v>
      </c>
      <c r="H109" s="19">
        <f>Framtidsscenarion!G28</f>
        <v>40</v>
      </c>
      <c r="I109" s="19">
        <f>Framtidsscenarion!H28</f>
        <v>40</v>
      </c>
      <c r="J109" s="18">
        <f>SUM(Tabell13[[#This Row],[Bostäder]:[Service]])</f>
        <v>200</v>
      </c>
    </row>
    <row r="110" spans="1:10" x14ac:dyDescent="0.35">
      <c r="A110" s="17" t="str">
        <f>Framtidsscenarion!$D$25</f>
        <v xml:space="preserve">Leksand </v>
      </c>
      <c r="B110" s="16" t="s">
        <v>44</v>
      </c>
      <c r="C110" s="16">
        <v>2045</v>
      </c>
      <c r="D110" s="17" t="str">
        <f>_xlfn.CONCAT(Tabell13[[#This Row],[Kommun ]],Tabell13[[#This Row],[Scenario]],Tabell13[[#This Row],[År]])</f>
        <v>Leksand Lägsta 2045</v>
      </c>
      <c r="E110" s="19">
        <f>Framtidsscenarion!K28</f>
        <v>99</v>
      </c>
      <c r="F110" s="19">
        <f>Framtidsscenarion!L28</f>
        <v>99</v>
      </c>
      <c r="G110" s="19">
        <f>Framtidsscenarion!M28</f>
        <v>99</v>
      </c>
      <c r="H110" s="19">
        <f>Framtidsscenarion!N28</f>
        <v>99</v>
      </c>
      <c r="I110" s="19">
        <f>Framtidsscenarion!O28</f>
        <v>99</v>
      </c>
      <c r="J110" s="18">
        <f>SUM(Tabell13[[#This Row],[Bostäder]:[Service]])</f>
        <v>495</v>
      </c>
    </row>
    <row r="111" spans="1:10" x14ac:dyDescent="0.35">
      <c r="A111" s="17" t="str">
        <f>Framtidsscenarion!$D$25</f>
        <v xml:space="preserve">Leksand </v>
      </c>
      <c r="B111" s="16" t="s">
        <v>45</v>
      </c>
      <c r="C111" s="16">
        <v>2030</v>
      </c>
      <c r="D111" s="17" t="str">
        <f>_xlfn.CONCAT(Tabell13[[#This Row],[Kommun ]],Tabell13[[#This Row],[Scenario]],Tabell13[[#This Row],[År]])</f>
        <v>Leksand Högsta 2030</v>
      </c>
      <c r="E111" s="19">
        <f>Framtidsscenarion!D27</f>
        <v>40</v>
      </c>
      <c r="F111" s="19">
        <f>Framtidsscenarion!E27</f>
        <v>40</v>
      </c>
      <c r="G111" s="19">
        <f>Framtidsscenarion!F27</f>
        <v>40</v>
      </c>
      <c r="H111" s="19">
        <f>Framtidsscenarion!G27</f>
        <v>40</v>
      </c>
      <c r="I111" s="19">
        <f>Framtidsscenarion!H27</f>
        <v>40</v>
      </c>
      <c r="J111" s="18">
        <f>SUM(Tabell13[[#This Row],[Bostäder]:[Service]])</f>
        <v>200</v>
      </c>
    </row>
    <row r="112" spans="1:10" x14ac:dyDescent="0.35">
      <c r="A112" s="17" t="str">
        <f>Framtidsscenarion!$D$25</f>
        <v xml:space="preserve">Leksand </v>
      </c>
      <c r="B112" s="16" t="s">
        <v>45</v>
      </c>
      <c r="C112" s="16">
        <v>2045</v>
      </c>
      <c r="D112" s="17" t="str">
        <f>_xlfn.CONCAT(Tabell13[[#This Row],[Kommun ]],Tabell13[[#This Row],[Scenario]],Tabell13[[#This Row],[År]])</f>
        <v>Leksand Högsta 2045</v>
      </c>
      <c r="E112" s="19">
        <f>Framtidsscenarion!K27</f>
        <v>99</v>
      </c>
      <c r="F112" s="19">
        <f>Framtidsscenarion!L27</f>
        <v>99</v>
      </c>
      <c r="G112" s="19">
        <f>Framtidsscenarion!M27</f>
        <v>99</v>
      </c>
      <c r="H112" s="19">
        <f>Framtidsscenarion!N27</f>
        <v>99</v>
      </c>
      <c r="I112" s="19">
        <f>Framtidsscenarion!O27</f>
        <v>99</v>
      </c>
      <c r="J112" s="18">
        <f>SUM(Tabell13[[#This Row],[Bostäder]:[Service]])</f>
        <v>495</v>
      </c>
    </row>
    <row r="113" spans="1:10" x14ac:dyDescent="0.35">
      <c r="A113" s="17" t="str">
        <f>Framtidsscenarion!$D$25</f>
        <v xml:space="preserve">Leksand </v>
      </c>
      <c r="B113" s="16" t="s">
        <v>46</v>
      </c>
      <c r="C113" s="16">
        <v>2030</v>
      </c>
      <c r="D113" s="17" t="str">
        <f>_xlfn.CONCAT(Tabell13[[#This Row],[Kommun ]],Tabell13[[#This Row],[Scenario]],Tabell13[[#This Row],[År]])</f>
        <v>Leksand Önskvärt 2030</v>
      </c>
      <c r="E113" s="19">
        <f>Framtidsscenarion!D29</f>
        <v>40</v>
      </c>
      <c r="F113" s="19">
        <f>Framtidsscenarion!E29</f>
        <v>40</v>
      </c>
      <c r="G113" s="19">
        <f>Framtidsscenarion!F29</f>
        <v>40</v>
      </c>
      <c r="H113" s="19">
        <f>Framtidsscenarion!G29</f>
        <v>40</v>
      </c>
      <c r="I113" s="19">
        <f>Framtidsscenarion!H29</f>
        <v>40</v>
      </c>
      <c r="J113" s="18">
        <f>SUM(Tabell13[[#This Row],[Bostäder]:[Service]])</f>
        <v>200</v>
      </c>
    </row>
    <row r="114" spans="1:10" x14ac:dyDescent="0.35">
      <c r="A114" s="17" t="str">
        <f>Framtidsscenarion!$D$25</f>
        <v xml:space="preserve">Leksand </v>
      </c>
      <c r="B114" s="16" t="s">
        <v>46</v>
      </c>
      <c r="C114" s="16">
        <v>2045</v>
      </c>
      <c r="D114" s="17" t="str">
        <f>_xlfn.CONCAT(Tabell13[[#This Row],[Kommun ]],Tabell13[[#This Row],[Scenario]],Tabell13[[#This Row],[År]])</f>
        <v>Leksand Önskvärt 2045</v>
      </c>
      <c r="E114" s="19">
        <f>Framtidsscenarion!K29</f>
        <v>99</v>
      </c>
      <c r="F114" s="19">
        <f>Framtidsscenarion!L29</f>
        <v>99</v>
      </c>
      <c r="G114" s="19">
        <f>Framtidsscenarion!M29</f>
        <v>99</v>
      </c>
      <c r="H114" s="19">
        <f>Framtidsscenarion!N29</f>
        <v>99</v>
      </c>
      <c r="I114" s="19">
        <f>Framtidsscenarion!O29</f>
        <v>99</v>
      </c>
      <c r="J114" s="18">
        <f>SUM(Tabell13[[#This Row],[Bostäder]:[Service]])</f>
        <v>495</v>
      </c>
    </row>
    <row r="115" spans="1:10" x14ac:dyDescent="0.35">
      <c r="A115" s="17" t="str">
        <f>Framtidsscenarion!$D$25</f>
        <v xml:space="preserve">Leksand </v>
      </c>
      <c r="B115" s="16" t="s">
        <v>52</v>
      </c>
      <c r="C115" s="16">
        <v>2030</v>
      </c>
      <c r="D115" s="17" t="str">
        <f>_xlfn.CONCAT(Tabell13[[#This Row],[Kommun ]],Tabell13[[#This Row],[Scenario]],Tabell13[[#This Row],[År]])</f>
        <v>Leksand Troligt 2030</v>
      </c>
      <c r="E115" s="19">
        <f>Framtidsscenarion!D30</f>
        <v>40</v>
      </c>
      <c r="F115" s="19">
        <f>Framtidsscenarion!E30</f>
        <v>40</v>
      </c>
      <c r="G115" s="19">
        <f>Framtidsscenarion!F30</f>
        <v>40</v>
      </c>
      <c r="H115" s="19">
        <f>Framtidsscenarion!G30</f>
        <v>40</v>
      </c>
      <c r="I115" s="19">
        <f>Framtidsscenarion!H30</f>
        <v>40</v>
      </c>
      <c r="J115" s="18">
        <f>SUM(Tabell13[[#This Row],[Bostäder]:[Service]])</f>
        <v>200</v>
      </c>
    </row>
    <row r="116" spans="1:10" x14ac:dyDescent="0.35">
      <c r="A116" s="17" t="str">
        <f>Framtidsscenarion!$D$25</f>
        <v xml:space="preserve">Leksand </v>
      </c>
      <c r="B116" s="16" t="s">
        <v>52</v>
      </c>
      <c r="C116" s="16">
        <v>2045</v>
      </c>
      <c r="D116" s="17" t="str">
        <f>_xlfn.CONCAT(Tabell13[[#This Row],[Kommun ]],Tabell13[[#This Row],[Scenario]],Tabell13[[#This Row],[År]])</f>
        <v>Leksand Troligt 2045</v>
      </c>
      <c r="E116" s="19">
        <f>Framtidsscenarion!K30</f>
        <v>99</v>
      </c>
      <c r="F116" s="19">
        <f>Framtidsscenarion!L30</f>
        <v>99</v>
      </c>
      <c r="G116" s="19">
        <f>Framtidsscenarion!M30</f>
        <v>99</v>
      </c>
      <c r="H116" s="19">
        <f>Framtidsscenarion!N30</f>
        <v>99</v>
      </c>
      <c r="I116" s="19">
        <f>Framtidsscenarion!O30</f>
        <v>99</v>
      </c>
      <c r="J116" s="18">
        <f>SUM(Tabell13[[#This Row],[Bostäder]:[Service]])</f>
        <v>495</v>
      </c>
    </row>
    <row r="117" spans="1:10" x14ac:dyDescent="0.35">
      <c r="A117" s="17"/>
      <c r="B117" s="16"/>
      <c r="C117" s="16"/>
      <c r="D117" s="17"/>
      <c r="E117" s="19"/>
      <c r="F117" s="19"/>
      <c r="G117" s="19"/>
      <c r="H117" s="19"/>
      <c r="I117" s="19"/>
      <c r="J117" s="18"/>
    </row>
    <row r="119" spans="1:10" x14ac:dyDescent="0.35">
      <c r="A119" s="7" t="s">
        <v>30</v>
      </c>
      <c r="B119" s="7" t="s">
        <v>5</v>
      </c>
      <c r="C119" s="7" t="s">
        <v>6</v>
      </c>
      <c r="D119" s="7" t="s">
        <v>7</v>
      </c>
      <c r="E119" s="7" t="s">
        <v>0</v>
      </c>
      <c r="F119" s="7" t="s">
        <v>1</v>
      </c>
      <c r="G119" s="7" t="s">
        <v>2</v>
      </c>
      <c r="H119" s="7" t="s">
        <v>3</v>
      </c>
      <c r="I119" s="7" t="s">
        <v>4</v>
      </c>
    </row>
    <row r="120" spans="1:10" x14ac:dyDescent="0.35">
      <c r="A120" s="5" t="s">
        <v>27</v>
      </c>
      <c r="B120" s="4" t="s">
        <v>12</v>
      </c>
      <c r="C120" s="4">
        <v>2023</v>
      </c>
      <c r="D120" s="5" t="str">
        <f>_xlfn.CONCAT(Tabell3[[#This Row],[Län]],Tabell3[[#This Row],[scenario]],Tabell3[[#This Row],[år]])</f>
        <v>Dalarna KRE2023</v>
      </c>
      <c r="E120" s="12">
        <v>1366.2449999999999</v>
      </c>
      <c r="F120" s="12">
        <v>0</v>
      </c>
      <c r="G120" s="12">
        <v>2498.559999999999</v>
      </c>
      <c r="H120" s="12">
        <v>61.423000000000009</v>
      </c>
      <c r="I120" s="12">
        <v>1138.913</v>
      </c>
    </row>
    <row r="121" spans="1:10" x14ac:dyDescent="0.35">
      <c r="A121" s="6" t="s">
        <v>27</v>
      </c>
      <c r="B121" s="3" t="s">
        <v>14</v>
      </c>
      <c r="C121" s="3">
        <v>2030</v>
      </c>
      <c r="D121" s="6" t="str">
        <f>_xlfn.CONCAT(Tabell3[[#This Row],[Län]],Tabell3[[#This Row],[scenario]],Tabell3[[#This Row],[år]])</f>
        <v>Dalarna EM INT2030</v>
      </c>
      <c r="E121" s="13">
        <v>1356.6681206786193</v>
      </c>
      <c r="F121" s="13">
        <v>796.36683786007666</v>
      </c>
      <c r="G121" s="13">
        <v>3374</v>
      </c>
      <c r="H121" s="13">
        <v>290.74126686938541</v>
      </c>
      <c r="I121" s="13">
        <v>359.48630952634005</v>
      </c>
    </row>
    <row r="122" spans="1:10" x14ac:dyDescent="0.35">
      <c r="A122" s="5" t="s">
        <v>28</v>
      </c>
      <c r="B122" s="4" t="s">
        <v>14</v>
      </c>
      <c r="C122" s="4">
        <v>2045</v>
      </c>
      <c r="D122" s="5" t="str">
        <f>_xlfn.CONCAT(Tabell3[[#This Row],[Län]],Tabell3[[#This Row],[scenario]],Tabell3[[#This Row],[år]])</f>
        <v>DalanaEM INT2045</v>
      </c>
      <c r="E122" s="12">
        <v>1284.2889726632347</v>
      </c>
      <c r="F122" s="12">
        <v>3688.7591968344354</v>
      </c>
      <c r="G122" s="12">
        <v>4090</v>
      </c>
      <c r="H122" s="12">
        <v>1109.0517137288914</v>
      </c>
      <c r="I122" s="12">
        <v>357.53104974286884</v>
      </c>
    </row>
    <row r="123" spans="1:10" x14ac:dyDescent="0.35">
      <c r="A123" s="6" t="s">
        <v>27</v>
      </c>
      <c r="B123" s="3" t="s">
        <v>29</v>
      </c>
      <c r="C123" s="3">
        <v>2030</v>
      </c>
      <c r="D123" s="6" t="str">
        <f>_xlfn.CONCAT(Tabell3[[#This Row],[Län]],Tabell3[[#This Row],[scenario]],Tabell3[[#This Row],[år]])</f>
        <v>Dalarna EM LM 2030</v>
      </c>
      <c r="E123" s="13">
        <v>1359.2503002311378</v>
      </c>
      <c r="F123" s="13">
        <v>522.00795786007654</v>
      </c>
      <c r="G123" s="13">
        <v>3287</v>
      </c>
      <c r="H123" s="13">
        <v>281.06847189578343</v>
      </c>
      <c r="I123" s="13">
        <v>344.87936816934587</v>
      </c>
    </row>
    <row r="124" spans="1:10" x14ac:dyDescent="0.35">
      <c r="A124" s="5" t="s">
        <v>27</v>
      </c>
      <c r="B124" s="4" t="s">
        <v>29</v>
      </c>
      <c r="C124" s="4">
        <v>2045</v>
      </c>
      <c r="D124" s="5" t="str">
        <f>_xlfn.CONCAT(Tabell3[[#This Row],[Län]],Tabell3[[#This Row],[scenario]],Tabell3[[#This Row],[år]])</f>
        <v>Dalarna EM LM 2045</v>
      </c>
      <c r="E124" s="12">
        <v>1293.9435100732974</v>
      </c>
      <c r="F124" s="12">
        <v>522.00795786007654</v>
      </c>
      <c r="G124" s="12">
        <v>3993</v>
      </c>
      <c r="H124" s="12">
        <v>941.06250766215157</v>
      </c>
      <c r="I124" s="12">
        <v>362.79103750475633</v>
      </c>
    </row>
    <row r="125" spans="1:10" x14ac:dyDescent="0.35">
      <c r="A125" s="6" t="s">
        <v>27</v>
      </c>
      <c r="B125" s="3" t="s">
        <v>13</v>
      </c>
      <c r="C125" s="3">
        <v>2030</v>
      </c>
      <c r="D125" s="6" t="str">
        <f>_xlfn.CONCAT(Tabell3[[#This Row],[Län]],Tabell3[[#This Row],[scenario]],Tabell3[[#This Row],[år]])</f>
        <v>Dalarna Regional2030</v>
      </c>
      <c r="E125" s="13">
        <v>1290</v>
      </c>
      <c r="F125" s="13">
        <v>1135</v>
      </c>
      <c r="G125" s="13">
        <v>4592</v>
      </c>
      <c r="H125" s="13">
        <v>189</v>
      </c>
      <c r="I125" s="13">
        <v>1871</v>
      </c>
    </row>
    <row r="126" spans="1:10" x14ac:dyDescent="0.35">
      <c r="A126" s="8" t="s">
        <v>27</v>
      </c>
      <c r="B126" s="9" t="s">
        <v>13</v>
      </c>
      <c r="C126" s="9">
        <v>2045</v>
      </c>
      <c r="D126" s="8" t="str">
        <f>_xlfn.CONCAT(Tabell3[[#This Row],[Län]],Tabell3[[#This Row],[scenario]],Tabell3[[#This Row],[år]])</f>
        <v>Dalarna Regional2045</v>
      </c>
      <c r="E126" s="14">
        <v>1206</v>
      </c>
      <c r="F126" s="14">
        <v>1892</v>
      </c>
      <c r="G126" s="14">
        <v>4592</v>
      </c>
      <c r="H126" s="14">
        <v>590</v>
      </c>
      <c r="I126" s="14">
        <v>2130</v>
      </c>
    </row>
    <row r="127" spans="1:10" x14ac:dyDescent="0.35">
      <c r="A127" s="8" t="s">
        <v>27</v>
      </c>
      <c r="B127" s="9" t="s">
        <v>32</v>
      </c>
      <c r="C127" s="9">
        <v>2030</v>
      </c>
      <c r="D127" s="8" t="str">
        <f>_xlfn.CONCAT(Tabell3[[#This Row],[Län]],Tabell3[[#This Row],[scenario]],Tabell3[[#This Row],[år]])</f>
        <v>Dalarna Ny regional2030</v>
      </c>
      <c r="E127" s="14">
        <f>SUM(E5,E12,E19,E26,E33,E40,E47,E54,E61,E68,E75,E82,E89,E96,E103)</f>
        <v>1289.9990558069335</v>
      </c>
      <c r="F127" s="14">
        <f>SUM(F5,F12,F19,F26,F33,F40,F47,F54,F61,F68,F75,F82,F89,F96,F103)</f>
        <v>5529</v>
      </c>
      <c r="G127" s="14">
        <v>3500</v>
      </c>
      <c r="H127" s="14">
        <f>SUM(H5,H12,H19,H26,H33,H40,H47,H54,H61,H68,H75,H82,H89,H96,H103)</f>
        <v>189.00000000000003</v>
      </c>
      <c r="I127" s="14">
        <f>SUM(I5,I12,I19,I26,I33,I40,I47,I54,I61,I68,I75,I82,I89,I96,I103)</f>
        <v>1870.9999999999998</v>
      </c>
    </row>
    <row r="128" spans="1:10" x14ac:dyDescent="0.35">
      <c r="A128" s="8" t="s">
        <v>27</v>
      </c>
      <c r="B128" s="9" t="s">
        <v>33</v>
      </c>
      <c r="C128" s="9">
        <v>2045</v>
      </c>
      <c r="D128" s="15" t="str">
        <f>_xlfn.CONCAT(Tabell3[[#This Row],[Län]],Tabell3[[#This Row],[scenario]],Tabell3[[#This Row],[år]])</f>
        <v>Dalarna Ny regional 2045</v>
      </c>
      <c r="E128" s="14">
        <f>SUM(E8,E15,E22,E29,E36,E43,E50,E57,E64,E71,E78,E85,E92,E99,E106)</f>
        <v>1205.9991172892728</v>
      </c>
      <c r="F128" s="14">
        <f>SUM(F8,F15,F22,F29,F36,F43,F50,F57,F64,F71,F78,F85,F92,F99,F106)</f>
        <v>7265</v>
      </c>
      <c r="G128" s="14">
        <v>3500</v>
      </c>
      <c r="H128" s="14">
        <f>SUM(H8,H15,H22,H29,H36,H43,H50,H57,H64,H71,H78,H85,H92,H99,H106)</f>
        <v>590</v>
      </c>
      <c r="I128" s="14">
        <f>SUM(I8,I15,I22,I29,I36,I43,I50,I57,I64,I71,I78,I85,I92,I99,I106)</f>
        <v>2129.9999999999995</v>
      </c>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 om data</vt:lpstr>
      <vt:lpstr>Framtidsscenarion</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Lisspers Kerstin</dc:creator>
  <cp:lastModifiedBy>Lisspers Kerstin</cp:lastModifiedBy>
  <dcterms:created xsi:type="dcterms:W3CDTF">2025-09-29T07:17:02Z</dcterms:created>
  <dcterms:modified xsi:type="dcterms:W3CDTF">2026-02-13T08:47:14Z</dcterms:modified>
</cp:coreProperties>
</file>